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 tabRatio="604"/>
  </bookViews>
  <sheets>
    <sheet name="36" sheetId="4" r:id="rId1"/>
  </sheets>
  <definedNames>
    <definedName name="_xlnm.Print_Titles" localSheetId="0">'36'!$5:$11</definedName>
  </definedNames>
  <calcPr calcId="152511"/>
</workbook>
</file>

<file path=xl/calcChain.xml><?xml version="1.0" encoding="utf-8"?>
<calcChain xmlns="http://schemas.openxmlformats.org/spreadsheetml/2006/main">
  <c r="K122" i="4" l="1"/>
  <c r="K121" i="4"/>
  <c r="K120" i="4"/>
  <c r="K119" i="4"/>
  <c r="K118" i="4"/>
  <c r="K117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0" i="4"/>
  <c r="K99" i="4"/>
  <c r="K98" i="4"/>
  <c r="K97" i="4"/>
  <c r="K96" i="4"/>
  <c r="K94" i="4"/>
  <c r="K93" i="4"/>
  <c r="K92" i="4"/>
  <c r="K91" i="4"/>
  <c r="K89" i="4"/>
  <c r="K88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48" i="4"/>
  <c r="K47" i="4"/>
  <c r="K45" i="4"/>
  <c r="K43" i="4"/>
  <c r="K42" i="4"/>
  <c r="K41" i="4"/>
  <c r="K40" i="4"/>
  <c r="K37" i="4"/>
  <c r="K36" i="4"/>
  <c r="K35" i="4"/>
  <c r="K34" i="4"/>
  <c r="K33" i="4"/>
  <c r="K32" i="4"/>
  <c r="K31" i="4"/>
  <c r="K30" i="4"/>
  <c r="K28" i="4"/>
  <c r="K27" i="4"/>
  <c r="K26" i="4"/>
  <c r="K25" i="4"/>
  <c r="K23" i="4"/>
  <c r="K22" i="4"/>
  <c r="K21" i="4"/>
  <c r="K17" i="4"/>
  <c r="K18" i="4"/>
  <c r="K19" i="4"/>
  <c r="K16" i="4"/>
  <c r="D27" i="4"/>
  <c r="D28" i="4"/>
  <c r="D18" i="4"/>
  <c r="D19" i="4"/>
  <c r="O26" i="4" l="1"/>
  <c r="O17" i="4"/>
  <c r="O32" i="4"/>
  <c r="N32" i="4"/>
  <c r="H24" i="4" l="1"/>
  <c r="I24" i="4"/>
  <c r="J24" i="4"/>
  <c r="K24" i="4"/>
  <c r="L24" i="4"/>
  <c r="M24" i="4"/>
  <c r="O24" i="4"/>
  <c r="P24" i="4"/>
  <c r="Q24" i="4"/>
  <c r="R24" i="4"/>
  <c r="G24" i="4"/>
  <c r="N27" i="4"/>
  <c r="N28" i="4"/>
  <c r="F27" i="4"/>
  <c r="F28" i="4"/>
  <c r="C28" i="4"/>
  <c r="N16" i="4"/>
  <c r="N17" i="4"/>
  <c r="N18" i="4"/>
  <c r="N19" i="4"/>
  <c r="F16" i="4"/>
  <c r="F19" i="4"/>
  <c r="C19" i="4"/>
  <c r="G15" i="4"/>
  <c r="H15" i="4"/>
  <c r="I15" i="4"/>
  <c r="J15" i="4"/>
  <c r="K15" i="4"/>
  <c r="L15" i="4"/>
  <c r="M15" i="4"/>
  <c r="O15" i="4"/>
  <c r="P15" i="4"/>
  <c r="Q15" i="4"/>
  <c r="R15" i="4"/>
  <c r="G29" i="4"/>
  <c r="D29" i="4" s="1"/>
  <c r="H29" i="4"/>
  <c r="I29" i="4"/>
  <c r="J29" i="4"/>
  <c r="K29" i="4"/>
  <c r="L29" i="4"/>
  <c r="M29" i="4"/>
  <c r="O29" i="4"/>
  <c r="P29" i="4"/>
  <c r="Q29" i="4"/>
  <c r="R29" i="4"/>
  <c r="N29" i="4" l="1"/>
  <c r="N15" i="4"/>
  <c r="N24" i="4"/>
  <c r="F15" i="4"/>
  <c r="E29" i="4"/>
  <c r="C29" i="4" s="1"/>
  <c r="F29" i="4"/>
  <c r="N118" i="4" l="1"/>
  <c r="N119" i="4"/>
  <c r="N120" i="4"/>
  <c r="N121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97" i="4"/>
  <c r="N98" i="4"/>
  <c r="N99" i="4"/>
  <c r="N100" i="4"/>
  <c r="N92" i="4"/>
  <c r="N93" i="4"/>
  <c r="N94" i="4"/>
  <c r="N89" i="4"/>
  <c r="N86" i="4"/>
  <c r="N75" i="4"/>
  <c r="N76" i="4"/>
  <c r="N77" i="4"/>
  <c r="N78" i="4"/>
  <c r="N79" i="4"/>
  <c r="N80" i="4"/>
  <c r="N81" i="4"/>
  <c r="N82" i="4"/>
  <c r="N83" i="4"/>
  <c r="N72" i="4"/>
  <c r="N73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4" i="4" l="1"/>
  <c r="P84" i="4"/>
  <c r="P70" i="4" s="1"/>
  <c r="Q84" i="4"/>
  <c r="Q70" i="4" s="1"/>
  <c r="R84" i="4"/>
  <c r="R70" i="4" s="1"/>
  <c r="O84" i="4"/>
  <c r="O70" i="4" s="1"/>
  <c r="H84" i="4"/>
  <c r="I84" i="4"/>
  <c r="J84" i="4"/>
  <c r="G84" i="4"/>
  <c r="P20" i="4"/>
  <c r="Q20" i="4"/>
  <c r="R20" i="4"/>
  <c r="R14" i="4" s="1"/>
  <c r="O20" i="4"/>
  <c r="H20" i="4"/>
  <c r="I20" i="4"/>
  <c r="J20" i="4"/>
  <c r="G20" i="4"/>
  <c r="D20" i="4" s="1"/>
  <c r="Q14" i="4"/>
  <c r="P14" i="4"/>
  <c r="O14" i="4"/>
  <c r="H14" i="4"/>
  <c r="I14" i="4"/>
  <c r="J14" i="4"/>
  <c r="G14" i="4"/>
  <c r="D16" i="4"/>
  <c r="O123" i="4"/>
  <c r="G50" i="4"/>
  <c r="I70" i="4" l="1"/>
  <c r="G70" i="4"/>
  <c r="D70" i="4" s="1"/>
  <c r="J70" i="4"/>
  <c r="H70" i="4"/>
  <c r="D74" i="4"/>
  <c r="F74" i="4"/>
  <c r="H50" i="4" l="1"/>
  <c r="I50" i="4"/>
  <c r="J50" i="4"/>
  <c r="K50" i="4"/>
  <c r="K49" i="4" s="1"/>
  <c r="L50" i="4"/>
  <c r="M50" i="4"/>
  <c r="P50" i="4"/>
  <c r="P49" i="4" s="1"/>
  <c r="Q50" i="4"/>
  <c r="Q49" i="4" s="1"/>
  <c r="R50" i="4"/>
  <c r="R49" i="4" s="1"/>
  <c r="F64" i="4"/>
  <c r="D64" i="4"/>
  <c r="E64" i="4"/>
  <c r="C64" i="4" l="1"/>
  <c r="F50" i="4"/>
  <c r="N30" i="4" l="1"/>
  <c r="G39" i="4"/>
  <c r="D17" i="4"/>
  <c r="D15" i="4" s="1"/>
  <c r="D21" i="4"/>
  <c r="D22" i="4"/>
  <c r="D23" i="4"/>
  <c r="D26" i="4"/>
  <c r="D30" i="4"/>
  <c r="D31" i="4"/>
  <c r="D32" i="4"/>
  <c r="D33" i="4"/>
  <c r="D34" i="4"/>
  <c r="D35" i="4"/>
  <c r="D36" i="4"/>
  <c r="D37" i="4"/>
  <c r="D39" i="4"/>
  <c r="D40" i="4"/>
  <c r="D41" i="4"/>
  <c r="D42" i="4"/>
  <c r="D43" i="4"/>
  <c r="D45" i="4"/>
  <c r="D47" i="4"/>
  <c r="D48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5" i="4"/>
  <c r="D66" i="4"/>
  <c r="D67" i="4"/>
  <c r="D68" i="4"/>
  <c r="D69" i="4"/>
  <c r="D71" i="4"/>
  <c r="D72" i="4"/>
  <c r="D73" i="4"/>
  <c r="D75" i="4"/>
  <c r="D76" i="4"/>
  <c r="D77" i="4"/>
  <c r="D78" i="4"/>
  <c r="D79" i="4"/>
  <c r="D80" i="4"/>
  <c r="D81" i="4"/>
  <c r="D82" i="4"/>
  <c r="D83" i="4"/>
  <c r="D85" i="4"/>
  <c r="D86" i="4"/>
  <c r="D88" i="4"/>
  <c r="C88" i="4" s="1"/>
  <c r="D89" i="4"/>
  <c r="D91" i="4"/>
  <c r="D92" i="4"/>
  <c r="D93" i="4"/>
  <c r="D94" i="4"/>
  <c r="D96" i="4"/>
  <c r="D97" i="4"/>
  <c r="D98" i="4"/>
  <c r="D99" i="4"/>
  <c r="D100" i="4"/>
  <c r="D102" i="4"/>
  <c r="D103" i="4"/>
  <c r="C103" i="4" s="1"/>
  <c r="D104" i="4"/>
  <c r="D105" i="4"/>
  <c r="D106" i="4"/>
  <c r="D107" i="4"/>
  <c r="D108" i="4"/>
  <c r="D109" i="4"/>
  <c r="D110" i="4"/>
  <c r="D111" i="4"/>
  <c r="D112" i="4"/>
  <c r="D113" i="4"/>
  <c r="D114" i="4"/>
  <c r="D115" i="4"/>
  <c r="D117" i="4"/>
  <c r="D118" i="4"/>
  <c r="D119" i="4"/>
  <c r="D120" i="4"/>
  <c r="D121" i="4"/>
  <c r="D122" i="4"/>
  <c r="E27" i="4"/>
  <c r="C27" i="4" s="1"/>
  <c r="E30" i="4"/>
  <c r="E16" i="4"/>
  <c r="E17" i="4"/>
  <c r="E18" i="4"/>
  <c r="N21" i="4"/>
  <c r="E21" i="4" s="1"/>
  <c r="N22" i="4"/>
  <c r="E22" i="4" s="1"/>
  <c r="N23" i="4"/>
  <c r="E23" i="4" s="1"/>
  <c r="N25" i="4"/>
  <c r="E25" i="4" s="1"/>
  <c r="N26" i="4"/>
  <c r="E26" i="4" s="1"/>
  <c r="N31" i="4"/>
  <c r="E31" i="4" s="1"/>
  <c r="E32" i="4"/>
  <c r="N33" i="4"/>
  <c r="E33" i="4" s="1"/>
  <c r="N34" i="4"/>
  <c r="E34" i="4" s="1"/>
  <c r="N35" i="4"/>
  <c r="E35" i="4" s="1"/>
  <c r="N36" i="4"/>
  <c r="E36" i="4" s="1"/>
  <c r="N37" i="4"/>
  <c r="E37" i="4" s="1"/>
  <c r="N40" i="4"/>
  <c r="E40" i="4" s="1"/>
  <c r="N41" i="4"/>
  <c r="E41" i="4" s="1"/>
  <c r="N42" i="4"/>
  <c r="E42" i="4" s="1"/>
  <c r="N43" i="4"/>
  <c r="E43" i="4" s="1"/>
  <c r="N45" i="4"/>
  <c r="E45" i="4" s="1"/>
  <c r="N47" i="4"/>
  <c r="E47" i="4" s="1"/>
  <c r="N48" i="4"/>
  <c r="E48" i="4" s="1"/>
  <c r="E51" i="4"/>
  <c r="E53" i="4"/>
  <c r="E54" i="4"/>
  <c r="E55" i="4"/>
  <c r="E56" i="4"/>
  <c r="E57" i="4"/>
  <c r="E58" i="4"/>
  <c r="E59" i="4"/>
  <c r="E60" i="4"/>
  <c r="E61" i="4"/>
  <c r="E62" i="4"/>
  <c r="E63" i="4"/>
  <c r="E65" i="4"/>
  <c r="E66" i="4"/>
  <c r="E67" i="4"/>
  <c r="E68" i="4"/>
  <c r="E69" i="4"/>
  <c r="N71" i="4"/>
  <c r="E72" i="4"/>
  <c r="E73" i="4"/>
  <c r="E74" i="4"/>
  <c r="C74" i="4" s="1"/>
  <c r="E75" i="4"/>
  <c r="E76" i="4"/>
  <c r="E77" i="4"/>
  <c r="E78" i="4"/>
  <c r="E79" i="4"/>
  <c r="E80" i="4"/>
  <c r="E81" i="4"/>
  <c r="E82" i="4"/>
  <c r="E83" i="4"/>
  <c r="E86" i="4"/>
  <c r="N88" i="4"/>
  <c r="E88" i="4" s="1"/>
  <c r="E89" i="4"/>
  <c r="C89" i="4" s="1"/>
  <c r="N91" i="4"/>
  <c r="E91" i="4" s="1"/>
  <c r="E92" i="4"/>
  <c r="E93" i="4"/>
  <c r="E94" i="4"/>
  <c r="N96" i="4"/>
  <c r="E96" i="4" s="1"/>
  <c r="E97" i="4"/>
  <c r="E98" i="4"/>
  <c r="E99" i="4"/>
  <c r="E100" i="4"/>
  <c r="N102" i="4"/>
  <c r="E102" i="4" s="1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N117" i="4"/>
  <c r="E117" i="4" s="1"/>
  <c r="E118" i="4"/>
  <c r="E119" i="4"/>
  <c r="E120" i="4"/>
  <c r="E121" i="4"/>
  <c r="N122" i="4"/>
  <c r="E122" i="4" s="1"/>
  <c r="N123" i="4"/>
  <c r="F17" i="4"/>
  <c r="F18" i="4"/>
  <c r="F21" i="4"/>
  <c r="F22" i="4"/>
  <c r="F23" i="4"/>
  <c r="F26" i="4"/>
  <c r="F30" i="4"/>
  <c r="F31" i="4"/>
  <c r="F32" i="4"/>
  <c r="F33" i="4"/>
  <c r="F34" i="4"/>
  <c r="F35" i="4"/>
  <c r="F36" i="4"/>
  <c r="F37" i="4"/>
  <c r="F40" i="4"/>
  <c r="F41" i="4"/>
  <c r="F42" i="4"/>
  <c r="F43" i="4"/>
  <c r="F45" i="4"/>
  <c r="F47" i="4"/>
  <c r="F48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5" i="4"/>
  <c r="F66" i="4"/>
  <c r="F67" i="4"/>
  <c r="F68" i="4"/>
  <c r="F69" i="4"/>
  <c r="F71" i="4"/>
  <c r="F72" i="4"/>
  <c r="F73" i="4"/>
  <c r="F75" i="4"/>
  <c r="F76" i="4"/>
  <c r="F77" i="4"/>
  <c r="F78" i="4"/>
  <c r="F79" i="4"/>
  <c r="F80" i="4"/>
  <c r="F81" i="4"/>
  <c r="F82" i="4"/>
  <c r="F83" i="4"/>
  <c r="F85" i="4"/>
  <c r="F86" i="4"/>
  <c r="F88" i="4"/>
  <c r="F89" i="4"/>
  <c r="F91" i="4"/>
  <c r="F92" i="4"/>
  <c r="F93" i="4"/>
  <c r="F94" i="4"/>
  <c r="F96" i="4"/>
  <c r="F97" i="4"/>
  <c r="F98" i="4"/>
  <c r="F99" i="4"/>
  <c r="F100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7" i="4"/>
  <c r="F118" i="4"/>
  <c r="F119" i="4"/>
  <c r="F120" i="4"/>
  <c r="F121" i="4"/>
  <c r="F122" i="4"/>
  <c r="C115" i="4"/>
  <c r="C125" i="4"/>
  <c r="G87" i="4"/>
  <c r="H87" i="4"/>
  <c r="I87" i="4"/>
  <c r="J87" i="4"/>
  <c r="K87" i="4"/>
  <c r="L87" i="4"/>
  <c r="M87" i="4"/>
  <c r="O87" i="4"/>
  <c r="P87" i="4"/>
  <c r="Q87" i="4"/>
  <c r="R87" i="4"/>
  <c r="G90" i="4"/>
  <c r="H90" i="4"/>
  <c r="I90" i="4"/>
  <c r="J90" i="4"/>
  <c r="K90" i="4"/>
  <c r="L90" i="4"/>
  <c r="M90" i="4"/>
  <c r="O90" i="4"/>
  <c r="P90" i="4"/>
  <c r="Q90" i="4"/>
  <c r="R90" i="4"/>
  <c r="C86" i="4" l="1"/>
  <c r="E71" i="4"/>
  <c r="C18" i="4"/>
  <c r="E15" i="4"/>
  <c r="C15" i="4" s="1"/>
  <c r="D90" i="4"/>
  <c r="F90" i="4"/>
  <c r="N90" i="4"/>
  <c r="E90" i="4" s="1"/>
  <c r="N87" i="4"/>
  <c r="E87" i="4" s="1"/>
  <c r="D87" i="4"/>
  <c r="F87" i="4"/>
  <c r="E24" i="4"/>
  <c r="D50" i="4"/>
  <c r="E52" i="4"/>
  <c r="E50" i="4" s="1"/>
  <c r="C50" i="4" l="1"/>
  <c r="C87" i="4"/>
  <c r="N85" i="4" l="1"/>
  <c r="E85" i="4" s="1"/>
  <c r="C85" i="4" s="1"/>
  <c r="K70" i="4"/>
  <c r="L70" i="4"/>
  <c r="M70" i="4"/>
  <c r="F70" i="4" l="1"/>
  <c r="D84" i="4"/>
  <c r="F84" i="4"/>
  <c r="N70" i="4"/>
  <c r="E70" i="4" s="1"/>
  <c r="N84" i="4"/>
  <c r="E84" i="4" s="1"/>
  <c r="D25" i="4" l="1"/>
  <c r="F25" i="4"/>
  <c r="D24" i="4" l="1"/>
  <c r="F24" i="4"/>
  <c r="C36" i="4"/>
  <c r="C126" i="4" l="1"/>
  <c r="R124" i="4"/>
  <c r="Q124" i="4"/>
  <c r="P124" i="4"/>
  <c r="N124" i="4" s="1"/>
  <c r="M124" i="4"/>
  <c r="L124" i="4"/>
  <c r="K124" i="4"/>
  <c r="J124" i="4"/>
  <c r="I124" i="4"/>
  <c r="H124" i="4"/>
  <c r="G124" i="4"/>
  <c r="M123" i="4"/>
  <c r="L123" i="4"/>
  <c r="K123" i="4"/>
  <c r="J123" i="4"/>
  <c r="I123" i="4"/>
  <c r="H123" i="4"/>
  <c r="G123" i="4"/>
  <c r="C121" i="4"/>
  <c r="C120" i="4"/>
  <c r="C119" i="4"/>
  <c r="C118" i="4"/>
  <c r="C117" i="4"/>
  <c r="R116" i="4"/>
  <c r="Q116" i="4"/>
  <c r="P116" i="4"/>
  <c r="O116" i="4"/>
  <c r="M116" i="4"/>
  <c r="L116" i="4"/>
  <c r="K116" i="4"/>
  <c r="J116" i="4"/>
  <c r="I116" i="4"/>
  <c r="H116" i="4"/>
  <c r="G116" i="4"/>
  <c r="C114" i="4"/>
  <c r="C113" i="4"/>
  <c r="C112" i="4"/>
  <c r="C111" i="4"/>
  <c r="C110" i="4"/>
  <c r="C109" i="4"/>
  <c r="C108" i="4"/>
  <c r="C107" i="4"/>
  <c r="C106" i="4"/>
  <c r="C105" i="4"/>
  <c r="C102" i="4"/>
  <c r="R101" i="4"/>
  <c r="Q101" i="4"/>
  <c r="P101" i="4"/>
  <c r="O101" i="4"/>
  <c r="M101" i="4"/>
  <c r="L101" i="4"/>
  <c r="K101" i="4"/>
  <c r="J101" i="4"/>
  <c r="I101" i="4"/>
  <c r="H101" i="4"/>
  <c r="G101" i="4"/>
  <c r="C100" i="4"/>
  <c r="C99" i="4"/>
  <c r="C98" i="4"/>
  <c r="C97" i="4"/>
  <c r="C96" i="4"/>
  <c r="R95" i="4"/>
  <c r="Q95" i="4"/>
  <c r="P95" i="4"/>
  <c r="O95" i="4"/>
  <c r="M95" i="4"/>
  <c r="L95" i="4"/>
  <c r="K95" i="4"/>
  <c r="J95" i="4"/>
  <c r="I95" i="4"/>
  <c r="H95" i="4"/>
  <c r="G95" i="4"/>
  <c r="C94" i="4"/>
  <c r="C93" i="4"/>
  <c r="C92" i="4"/>
  <c r="C84" i="4"/>
  <c r="C83" i="4"/>
  <c r="C82" i="4"/>
  <c r="C73" i="4"/>
  <c r="C72" i="4"/>
  <c r="C71" i="4"/>
  <c r="C69" i="4"/>
  <c r="C68" i="4"/>
  <c r="C67" i="4"/>
  <c r="C66" i="4"/>
  <c r="C65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O50" i="4"/>
  <c r="M49" i="4"/>
  <c r="I49" i="4"/>
  <c r="L49" i="4"/>
  <c r="J49" i="4"/>
  <c r="H49" i="4"/>
  <c r="G49" i="4"/>
  <c r="C48" i="4"/>
  <c r="C47" i="4"/>
  <c r="R46" i="4"/>
  <c r="Q46" i="4"/>
  <c r="P46" i="4"/>
  <c r="O46" i="4"/>
  <c r="M46" i="4"/>
  <c r="L46" i="4"/>
  <c r="K46" i="4"/>
  <c r="J46" i="4"/>
  <c r="I46" i="4"/>
  <c r="H46" i="4"/>
  <c r="G46" i="4"/>
  <c r="R44" i="4"/>
  <c r="Q44" i="4"/>
  <c r="P44" i="4"/>
  <c r="O44" i="4"/>
  <c r="M44" i="4"/>
  <c r="L44" i="4"/>
  <c r="J44" i="4"/>
  <c r="I44" i="4"/>
  <c r="H44" i="4"/>
  <c r="G44" i="4"/>
  <c r="C43" i="4"/>
  <c r="C42" i="4"/>
  <c r="C41" i="4"/>
  <c r="C40" i="4"/>
  <c r="R39" i="4"/>
  <c r="Q39" i="4"/>
  <c r="P39" i="4"/>
  <c r="O39" i="4"/>
  <c r="M39" i="4"/>
  <c r="L39" i="4"/>
  <c r="J39" i="4"/>
  <c r="I39" i="4"/>
  <c r="H39" i="4"/>
  <c r="C37" i="4"/>
  <c r="C35" i="4"/>
  <c r="C34" i="4"/>
  <c r="C33" i="4"/>
  <c r="C32" i="4"/>
  <c r="C31" i="4"/>
  <c r="C30" i="4"/>
  <c r="C26" i="4"/>
  <c r="C24" i="4"/>
  <c r="C23" i="4"/>
  <c r="C22" i="4"/>
  <c r="M20" i="4"/>
  <c r="M14" i="4" s="1"/>
  <c r="L20" i="4"/>
  <c r="L14" i="4" s="1"/>
  <c r="K20" i="4"/>
  <c r="K14" i="4" s="1"/>
  <c r="C17" i="4"/>
  <c r="N12" i="4"/>
  <c r="E12" i="4" s="1"/>
  <c r="F12" i="4"/>
  <c r="D12" i="4"/>
  <c r="C12" i="4" s="1"/>
  <c r="K39" i="4" l="1"/>
  <c r="K44" i="4"/>
  <c r="K38" i="4"/>
  <c r="P38" i="4"/>
  <c r="P13" i="4" s="1"/>
  <c r="G38" i="4"/>
  <c r="O49" i="4"/>
  <c r="N50" i="4"/>
  <c r="N46" i="4"/>
  <c r="E46" i="4" s="1"/>
  <c r="E124" i="4"/>
  <c r="I38" i="4"/>
  <c r="D14" i="4"/>
  <c r="F20" i="4"/>
  <c r="F14" i="4" s="1"/>
  <c r="D44" i="4"/>
  <c r="F44" i="4"/>
  <c r="D46" i="4"/>
  <c r="F46" i="4"/>
  <c r="D124" i="4"/>
  <c r="F124" i="4"/>
  <c r="N39" i="4"/>
  <c r="E39" i="4" s="1"/>
  <c r="N44" i="4"/>
  <c r="E44" i="4" s="1"/>
  <c r="C44" i="4" s="1"/>
  <c r="H38" i="4"/>
  <c r="L38" i="4"/>
  <c r="L13" i="4" s="1"/>
  <c r="M38" i="4"/>
  <c r="N101" i="4"/>
  <c r="E101" i="4" s="1"/>
  <c r="N116" i="4"/>
  <c r="E116" i="4" s="1"/>
  <c r="E123" i="4"/>
  <c r="N20" i="4"/>
  <c r="E20" i="4" s="1"/>
  <c r="N14" i="4"/>
  <c r="E14" i="4" s="1"/>
  <c r="F39" i="4"/>
  <c r="D95" i="4"/>
  <c r="F95" i="4"/>
  <c r="D101" i="4"/>
  <c r="F101" i="4"/>
  <c r="D116" i="4"/>
  <c r="F116" i="4"/>
  <c r="D123" i="4"/>
  <c r="F123" i="4"/>
  <c r="J38" i="4"/>
  <c r="N49" i="4"/>
  <c r="E49" i="4" s="1"/>
  <c r="F49" i="4"/>
  <c r="D49" i="4"/>
  <c r="N95" i="4"/>
  <c r="E95" i="4" s="1"/>
  <c r="C90" i="4"/>
  <c r="C91" i="4"/>
  <c r="C45" i="4"/>
  <c r="C70" i="4"/>
  <c r="C78" i="4"/>
  <c r="Q38" i="4"/>
  <c r="C16" i="4"/>
  <c r="K13" i="4"/>
  <c r="R38" i="4"/>
  <c r="R13" i="4" s="1"/>
  <c r="C21" i="4"/>
  <c r="C25" i="4"/>
  <c r="C80" i="4"/>
  <c r="C81" i="4"/>
  <c r="C104" i="4"/>
  <c r="C76" i="4"/>
  <c r="C77" i="4"/>
  <c r="H13" i="4"/>
  <c r="C75" i="4"/>
  <c r="C79" i="4"/>
  <c r="C95" i="4" l="1"/>
  <c r="C124" i="4"/>
  <c r="C46" i="4"/>
  <c r="O38" i="4"/>
  <c r="C116" i="4"/>
  <c r="C101" i="4"/>
  <c r="D38" i="4"/>
  <c r="D13" i="4" s="1"/>
  <c r="F38" i="4"/>
  <c r="F13" i="4" s="1"/>
  <c r="C39" i="4"/>
  <c r="C123" i="4"/>
  <c r="C122" i="4"/>
  <c r="M13" i="4"/>
  <c r="G13" i="4"/>
  <c r="J13" i="4"/>
  <c r="I13" i="4"/>
  <c r="Q13" i="4"/>
  <c r="C14" i="4"/>
  <c r="D128" i="4" l="1"/>
  <c r="E128" i="4"/>
  <c r="N38" i="4"/>
  <c r="O13" i="4"/>
  <c r="C20" i="4"/>
  <c r="C49" i="4"/>
  <c r="E38" i="4" l="1"/>
  <c r="N13" i="4"/>
  <c r="C38" i="4" l="1"/>
  <c r="E13" i="4"/>
  <c r="D129" i="4" s="1"/>
  <c r="C13" i="4" l="1"/>
  <c r="E129" i="4"/>
  <c r="E130" i="4" s="1"/>
  <c r="D130" i="4" l="1"/>
</calcChain>
</file>

<file path=xl/sharedStrings.xml><?xml version="1.0" encoding="utf-8"?>
<sst xmlns="http://schemas.openxmlformats.org/spreadsheetml/2006/main" count="248" uniqueCount="226">
  <si>
    <t>руб.</t>
  </si>
  <si>
    <t>в том числе  за счет:</t>
  </si>
  <si>
    <t>муниципальное задание (счет ЛАГ,  ЛБГ)</t>
  </si>
  <si>
    <t>субвенции РТ</t>
  </si>
  <si>
    <t>бюджета города</t>
  </si>
  <si>
    <t>Итого НФЗ:</t>
  </si>
  <si>
    <t>в пределах норматива     НФЗ- 302</t>
  </si>
  <si>
    <t xml:space="preserve"> доведение до уровня  утвержденной тарификации- 305</t>
  </si>
  <si>
    <t>сверхнормативные  расходы -  308</t>
  </si>
  <si>
    <t>Итого НСВ :</t>
  </si>
  <si>
    <t>в том числе</t>
  </si>
  <si>
    <t>Итого НСИ:</t>
  </si>
  <si>
    <t>сверхнормативные расходы - 308</t>
  </si>
  <si>
    <t>за счет субвенции РТ</t>
  </si>
  <si>
    <t>субсидия, за счет бюджета города</t>
  </si>
  <si>
    <t xml:space="preserve">за счет бюджета </t>
  </si>
  <si>
    <t xml:space="preserve"> расходы содержанию имущества</t>
  </si>
  <si>
    <t>содержание автотранспорта</t>
  </si>
  <si>
    <t>7=11</t>
  </si>
  <si>
    <t>8=12+13+14+16+18+21+22</t>
  </si>
  <si>
    <t>10=11+12</t>
  </si>
  <si>
    <t>КЦСР</t>
  </si>
  <si>
    <t>0220825280</t>
  </si>
  <si>
    <t>0220242100, 0220242200</t>
  </si>
  <si>
    <t>ДопФК</t>
  </si>
  <si>
    <t>05000</t>
  </si>
  <si>
    <t>Всего в смете учреждения</t>
  </si>
  <si>
    <t>Зарплата с начислениями</t>
  </si>
  <si>
    <t xml:space="preserve">211 "Заработная плата" </t>
  </si>
  <si>
    <t>Заработная плата педагогического персонала</t>
  </si>
  <si>
    <t>211004</t>
  </si>
  <si>
    <t>Заработная плата вспомогательного персонала</t>
  </si>
  <si>
    <t>211005</t>
  </si>
  <si>
    <t>Кухонные работники</t>
  </si>
  <si>
    <t>900200</t>
  </si>
  <si>
    <t>212 "Прочие выплаты"</t>
  </si>
  <si>
    <t xml:space="preserve">Возмещение работникам расходов по найму жилых помещений при служебных командировках </t>
  </si>
  <si>
    <t xml:space="preserve">Возмещение работникам расходов по проезду при служебных командировках </t>
  </si>
  <si>
    <t>Суточные работникам при служебных командировках</t>
  </si>
  <si>
    <t>213 "Начисления на оплату труда"</t>
  </si>
  <si>
    <t>Начисления на заработную плату педагогического персонала</t>
  </si>
  <si>
    <t>213004</t>
  </si>
  <si>
    <t>Начисления на заработную плату вспомогательного персонала</t>
  </si>
  <si>
    <t>213005</t>
  </si>
  <si>
    <t>223 "Коммунальные услуги"</t>
  </si>
  <si>
    <t>223001</t>
  </si>
  <si>
    <t xml:space="preserve">Теплоснабжение </t>
  </si>
  <si>
    <t>223002</t>
  </si>
  <si>
    <t xml:space="preserve">Газоснабжение </t>
  </si>
  <si>
    <t>223003</t>
  </si>
  <si>
    <t xml:space="preserve">Водоснабжение </t>
  </si>
  <si>
    <t>223004</t>
  </si>
  <si>
    <t>Прочие коммунальные услуги</t>
  </si>
  <si>
    <t>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</si>
  <si>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</si>
  <si>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</si>
  <si>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</si>
  <si>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221001</t>
  </si>
  <si>
    <t xml:space="preserve">Услуги сотовой связи </t>
  </si>
  <si>
    <t>221010</t>
  </si>
  <si>
    <t>Плата за услуги сети Интернет</t>
  </si>
  <si>
    <t>221012</t>
  </si>
  <si>
    <t xml:space="preserve">Прочие услуги связи </t>
  </si>
  <si>
    <t>221099</t>
  </si>
  <si>
    <t>222 " Транспортные услуги"</t>
  </si>
  <si>
    <t>Прочие транспортные услуги</t>
  </si>
  <si>
    <t>222099</t>
  </si>
  <si>
    <t>224 ""Арендная плата за пользование имуществом"</t>
  </si>
  <si>
    <t>Аренда транспорта, оборудования</t>
  </si>
  <si>
    <t>224002</t>
  </si>
  <si>
    <t>Прочие по арендной плате</t>
  </si>
  <si>
    <t>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</si>
  <si>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</si>
  <si>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</si>
  <si>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225002</t>
  </si>
  <si>
    <t>вывоз мусора</t>
  </si>
  <si>
    <t>дератизация, дезинсекция</t>
  </si>
  <si>
    <t>уборка и вывоз снега, обрезка деревьев, озеленение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</si>
  <si>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</si>
  <si>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225003</t>
  </si>
  <si>
    <t>Обеспечение функционирования и поддержка (восстановление) работоспособности объектов нефинансовых активов</t>
  </si>
  <si>
    <t>225004</t>
  </si>
  <si>
    <t xml:space="preserve">Зарплата внештатных сотрудников </t>
  </si>
  <si>
    <t>225005</t>
  </si>
  <si>
    <t>Текущий ремонт зданий, сооружений</t>
  </si>
  <si>
    <t>225007</t>
  </si>
  <si>
    <t>Техническое обслуживание и ремонт аппаратного обеспечения</t>
  </si>
  <si>
    <t>225010</t>
  </si>
  <si>
    <t>Техническое обслуживание транспортных средств</t>
  </si>
  <si>
    <t>225011</t>
  </si>
  <si>
    <t>Ремонт транспортных средств</t>
  </si>
  <si>
    <t>225012</t>
  </si>
  <si>
    <t>Технический осмотр транспортных средств</t>
  </si>
  <si>
    <t>225013</t>
  </si>
  <si>
    <t>225015</t>
  </si>
  <si>
    <t>Техническое обслуживание приборов учета</t>
  </si>
  <si>
    <t>225035</t>
  </si>
  <si>
    <t xml:space="preserve">Прочие работы, услуги по содержанию имущества </t>
  </si>
  <si>
    <t>225099</t>
  </si>
  <si>
    <t>226 "Прочие работы, услуги"</t>
  </si>
  <si>
    <t xml:space="preserve">Подписка </t>
  </si>
  <si>
    <t>226001</t>
  </si>
  <si>
    <t>Зарплата внештатных  сотрудников</t>
  </si>
  <si>
    <t>226002</t>
  </si>
  <si>
    <t xml:space="preserve">Установка и монтаж локальных вычислительных сетей, систем охранной и пожарной сигнализации, видеонаблюдения, контроля доступа </t>
  </si>
  <si>
    <t>За участие в семинарах, совещаниях, конференциях, курсах повышения квалификации, ….</t>
  </si>
  <si>
    <t>226006</t>
  </si>
  <si>
    <t>Приобретение и обновление справочно-информ. баз данных (Гарант, Консультант и др.)</t>
  </si>
  <si>
    <t>Типографские работы</t>
  </si>
  <si>
    <t>226022</t>
  </si>
  <si>
    <t>Размещение объявлений, рекламы с СМИ</t>
  </si>
  <si>
    <t>226023</t>
  </si>
  <si>
    <t>Услуги адвокатов, нотариусов, переводчиков, экспертов, инкассаторов</t>
  </si>
  <si>
    <t>226025</t>
  </si>
  <si>
    <t>Проведение инвентаризации, паспортизации основных средств</t>
  </si>
  <si>
    <t>226027</t>
  </si>
  <si>
    <t>Оплата медицинских осмотров</t>
  </si>
  <si>
    <t>226031</t>
  </si>
  <si>
    <t>Услуги по страхованию транспортных средств (ОСАГО, КАСКО)</t>
  </si>
  <si>
    <t xml:space="preserve">Прочие работы, услуги </t>
  </si>
  <si>
    <t>226099</t>
  </si>
  <si>
    <t>290 "Прочие расходы"</t>
  </si>
  <si>
    <t>Штрафы, пени и другие экономические санкции</t>
  </si>
  <si>
    <t>Прочие налоги, в т.ч.госпошлины (за исключением налогов по школьным автобусам)</t>
  </si>
  <si>
    <t>310 "Увеличение стоимости основных средств"</t>
  </si>
  <si>
    <t>Приобретение огнетушителей</t>
  </si>
  <si>
    <t>310001</t>
  </si>
  <si>
    <t>Приобретение автоматизированных рабочих мест, серверного и т.п. оборудования</t>
  </si>
  <si>
    <t>310004</t>
  </si>
  <si>
    <t>Приобретение медицинского инструментария</t>
  </si>
  <si>
    <t>310006</t>
  </si>
  <si>
    <t>Приобретение основных средств (оборудования, мебели, транспортных средств, техники, инструментов, хозинвентаря, книги и т. д.)</t>
  </si>
  <si>
    <t>Прочие расходы по увеличению стоимости основных средств</t>
  </si>
  <si>
    <t>310099</t>
  </si>
  <si>
    <t>340 "Увеличение стоимости материальных запасов"</t>
  </si>
  <si>
    <t>ГСМ</t>
  </si>
  <si>
    <t xml:space="preserve">Закупка мягкого инвентаря, одежды, обмундирования </t>
  </si>
  <si>
    <t xml:space="preserve">Закупка запчастей к оборудованию </t>
  </si>
  <si>
    <t xml:space="preserve">Закупка материалов, используемых в процессе обучения </t>
  </si>
  <si>
    <t>Закупка медикаментов, перевязочных средств</t>
  </si>
  <si>
    <t xml:space="preserve">Закупка запчастей к транспортным средствам </t>
  </si>
  <si>
    <t>Приобретение автошин</t>
  </si>
  <si>
    <t>Моторные масла и спец.смазки</t>
  </si>
  <si>
    <t>Приобретение канцелярских, хозяйственных товаров</t>
  </si>
  <si>
    <t xml:space="preserve">Прочие  расходы по увеличению стоимости материальных запасов  </t>
  </si>
  <si>
    <t>Налоги</t>
  </si>
  <si>
    <t>Земельный налог</t>
  </si>
  <si>
    <t>Выплаты за негативное воздействие окружающей среды (экологический налог)</t>
  </si>
  <si>
    <t>Налог на имущество</t>
  </si>
  <si>
    <t>Транспортный налог</t>
  </si>
  <si>
    <t>Доведение до норматива (в АЦК вносятся только Ассигнования)</t>
  </si>
  <si>
    <t>Объем недоведенных лимитов</t>
  </si>
  <si>
    <t xml:space="preserve">Ассигнования </t>
  </si>
  <si>
    <t>Лимиты</t>
  </si>
  <si>
    <t>212006</t>
  </si>
  <si>
    <t>225040</t>
  </si>
  <si>
    <t>Расходы по валке и обрезке зеленых насаждений в муниципальных учреждениях образования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</si>
  <si>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подарки.)</t>
  </si>
  <si>
    <t>Закупка молока и молочных продуктов</t>
  </si>
  <si>
    <t>Налог по упращенной системе налогообложения для автономных учреждений</t>
  </si>
  <si>
    <t>Недостаток по ФОТ на госполномочия всего:</t>
  </si>
  <si>
    <t xml:space="preserve"> в том числе :  КОСГУ  211</t>
  </si>
  <si>
    <t xml:space="preserve">                       КОСГУ  213</t>
  </si>
  <si>
    <t xml:space="preserve"> доведение до уровня  утвержденной тарификации- 305- на 2018 не ставим объем</t>
  </si>
  <si>
    <t>0220242100</t>
  </si>
  <si>
    <t xml:space="preserve">Смета учреждения на выполнение муниципального задания,  всего: </t>
  </si>
  <si>
    <t>90100-90400</t>
  </si>
  <si>
    <t>226024</t>
  </si>
  <si>
    <t>226042</t>
  </si>
  <si>
    <t>000000</t>
  </si>
  <si>
    <t>Кухонные работники (ремонт кухонного оборудования)</t>
  </si>
  <si>
    <t>228005</t>
  </si>
  <si>
    <t>352/353</t>
  </si>
  <si>
    <t>227001</t>
  </si>
  <si>
    <t>227002</t>
  </si>
  <si>
    <t>291005</t>
  </si>
  <si>
    <t>349011</t>
  </si>
  <si>
    <t>291001</t>
  </si>
  <si>
    <t>291004</t>
  </si>
  <si>
    <t>291014</t>
  </si>
  <si>
    <t>1а</t>
  </si>
  <si>
    <t>341006</t>
  </si>
  <si>
    <t>342018</t>
  </si>
  <si>
    <t>343001</t>
  </si>
  <si>
    <t>343003</t>
  </si>
  <si>
    <t>газомоторное топливо</t>
  </si>
  <si>
    <t>343015</t>
  </si>
  <si>
    <t>346003</t>
  </si>
  <si>
    <t>346004</t>
  </si>
  <si>
    <t>346013</t>
  </si>
  <si>
    <t>346014</t>
  </si>
  <si>
    <t>346017</t>
  </si>
  <si>
    <t>Приобретение (изготовление) бланков строгой отчетности, специальной продукции</t>
  </si>
  <si>
    <t>341001</t>
  </si>
  <si>
    <t xml:space="preserve"> по МБОУ Гимназия № 36 Авиастроительного  района г.Казани</t>
  </si>
  <si>
    <t>Оплата энергосервисных договоров (контрактов)</t>
  </si>
  <si>
    <t>223010</t>
  </si>
  <si>
    <t>292003</t>
  </si>
  <si>
    <t>291025</t>
  </si>
  <si>
    <t>Электроснабжение ассигнования</t>
  </si>
  <si>
    <t>Электроснабжение лимиты</t>
  </si>
  <si>
    <t>346099</t>
  </si>
  <si>
    <t xml:space="preserve"> Доп ЭК</t>
  </si>
  <si>
    <t>Нормативный ОФО ("Барс.МБП 2020_Тарификация"), всего на 2020 год</t>
  </si>
  <si>
    <t>345002</t>
  </si>
  <si>
    <t>Услуги по страхованию  ( за исключениемОСАГО, КАСКО)</t>
  </si>
  <si>
    <t>Прочие работы, услуги (счетчики)</t>
  </si>
  <si>
    <t xml:space="preserve">СВОД Прочие работы, услуги </t>
  </si>
  <si>
    <t>223017</t>
  </si>
  <si>
    <t>227</t>
  </si>
  <si>
    <t>Услуги по страхованию (за исключением ОСАГО, КАСКО)</t>
  </si>
  <si>
    <t>Расходы на техническое обслуживание и ремонт оборудования (кухонное)</t>
  </si>
  <si>
    <t>Расходы на техническое обслуживание и ремонт оборудования ( офисное.)</t>
  </si>
  <si>
    <t>содержание контейнерных площадок</t>
  </si>
  <si>
    <t>КЭЦ</t>
  </si>
  <si>
    <t>Глонасс</t>
  </si>
  <si>
    <t>Питание</t>
  </si>
  <si>
    <t>226003</t>
  </si>
  <si>
    <t>Резерв на премию</t>
  </si>
  <si>
    <t>344099</t>
  </si>
  <si>
    <t>Стройматериалы</t>
  </si>
  <si>
    <t>за счет РФ</t>
  </si>
  <si>
    <t xml:space="preserve">Зам.главного бухгалтера       </t>
  </si>
  <si>
    <t>Э.Ф.Зарипова</t>
  </si>
  <si>
    <t xml:space="preserve">Руководитель </t>
  </si>
  <si>
    <t>Т.П.Матлина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</si>
</sst>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u/>
      <sz val="16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8"/>
      <color rgb="FFC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81">
    <xf numFmtId="0" fontId="0" fillId="0" borderId="0" xfId="0"/>
    <xf numFmtId="49" fontId="2" fillId="0" borderId="0" xfId="0" applyNumberFormat="1" applyFont="1" applyFill="1" applyBorder="1" applyAlignment="1">
      <alignment vertical="center" wrapText="1"/>
    </xf>
    <xf numFmtId="0" fontId="5" fillId="0" borderId="0" xfId="2" applyFont="1" applyFill="1" applyBorder="1"/>
    <xf numFmtId="49" fontId="6" fillId="0" borderId="0" xfId="2" applyNumberFormat="1" applyFont="1" applyFill="1" applyBorder="1" applyAlignment="1">
      <alignment vertical="center" wrapText="1"/>
    </xf>
    <xf numFmtId="49" fontId="7" fillId="0" borderId="0" xfId="2" applyNumberFormat="1" applyFont="1" applyFill="1" applyBorder="1" applyAlignment="1">
      <alignment horizontal="left" vertical="center" wrapText="1"/>
    </xf>
    <xf numFmtId="0" fontId="7" fillId="0" borderId="0" xfId="2" applyFont="1" applyFill="1"/>
    <xf numFmtId="4" fontId="7" fillId="0" borderId="0" xfId="2" applyNumberFormat="1" applyFont="1" applyFill="1"/>
    <xf numFmtId="0" fontId="5" fillId="0" borderId="0" xfId="2" applyFont="1" applyFill="1"/>
    <xf numFmtId="0" fontId="11" fillId="0" borderId="0" xfId="2" applyFont="1" applyFill="1"/>
    <xf numFmtId="0" fontId="14" fillId="0" borderId="0" xfId="2" applyFont="1" applyFill="1"/>
    <xf numFmtId="0" fontId="9" fillId="0" borderId="0" xfId="2" applyFont="1" applyFill="1" applyAlignment="1"/>
    <xf numFmtId="0" fontId="5" fillId="0" borderId="0" xfId="2" applyFont="1" applyFill="1" applyAlignment="1"/>
    <xf numFmtId="0" fontId="5" fillId="0" borderId="1" xfId="2" applyFont="1" applyFill="1" applyBorder="1"/>
    <xf numFmtId="49" fontId="11" fillId="0" borderId="0" xfId="2" applyNumberFormat="1" applyFont="1" applyFill="1" applyAlignment="1">
      <alignment horizontal="left" vertical="center"/>
    </xf>
    <xf numFmtId="49" fontId="11" fillId="0" borderId="0" xfId="2" applyNumberFormat="1" applyFont="1" applyFill="1" applyAlignment="1">
      <alignment horizontal="left" vertical="center" wrapText="1"/>
    </xf>
    <xf numFmtId="4" fontId="16" fillId="0" borderId="1" xfId="2" applyNumberFormat="1" applyFont="1" applyFill="1" applyBorder="1" applyAlignment="1">
      <alignment horizontal="center"/>
    </xf>
    <xf numFmtId="0" fontId="16" fillId="0" borderId="0" xfId="2" applyFont="1" applyFill="1" applyAlignment="1">
      <alignment horizontal="center"/>
    </xf>
    <xf numFmtId="0" fontId="17" fillId="0" borderId="0" xfId="2" applyFont="1" applyFill="1" applyAlignment="1"/>
    <xf numFmtId="0" fontId="13" fillId="0" borderId="1" xfId="2" applyFont="1" applyFill="1" applyBorder="1"/>
    <xf numFmtId="0" fontId="13" fillId="0" borderId="0" xfId="2" applyFont="1" applyFill="1"/>
    <xf numFmtId="49" fontId="5" fillId="0" borderId="1" xfId="2" applyNumberFormat="1" applyFont="1" applyFill="1" applyBorder="1" applyAlignment="1">
      <alignment horizontal="center" wrapText="1"/>
    </xf>
    <xf numFmtId="49" fontId="14" fillId="0" borderId="1" xfId="2" applyNumberFormat="1" applyFont="1" applyFill="1" applyBorder="1" applyAlignment="1">
      <alignment horizontal="justify" vertical="center" wrapText="1"/>
    </xf>
    <xf numFmtId="0" fontId="5" fillId="0" borderId="0" xfId="2" applyFont="1" applyFill="1" applyAlignment="1">
      <alignment horizontal="left"/>
    </xf>
    <xf numFmtId="49" fontId="11" fillId="0" borderId="1" xfId="2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49" fontId="12" fillId="0" borderId="1" xfId="2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49" fontId="12" fillId="0" borderId="1" xfId="2" applyNumberFormat="1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49" fontId="10" fillId="0" borderId="1" xfId="2" applyNumberFormat="1" applyFont="1" applyFill="1" applyBorder="1" applyAlignment="1">
      <alignment horizontal="justify" vertical="center" wrapText="1"/>
    </xf>
    <xf numFmtId="4" fontId="9" fillId="0" borderId="1" xfId="2" applyNumberFormat="1" applyFont="1" applyFill="1" applyBorder="1" applyAlignment="1"/>
    <xf numFmtId="49" fontId="9" fillId="0" borderId="1" xfId="2" applyNumberFormat="1" applyFont="1" applyFill="1" applyBorder="1" applyAlignment="1">
      <alignment horizontal="center" wrapText="1"/>
    </xf>
    <xf numFmtId="0" fontId="14" fillId="0" borderId="1" xfId="2" applyFont="1" applyFill="1" applyBorder="1" applyAlignment="1">
      <alignment horizontal="justify" vertical="center" wrapText="1"/>
    </xf>
    <xf numFmtId="0" fontId="16" fillId="0" borderId="1" xfId="2" applyFont="1" applyFill="1" applyBorder="1" applyAlignment="1">
      <alignment horizontal="left" vertical="center" wrapText="1"/>
    </xf>
    <xf numFmtId="49" fontId="16" fillId="0" borderId="1" xfId="2" applyNumberFormat="1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>
      <alignment horizontal="center" vertical="center"/>
    </xf>
    <xf numFmtId="49" fontId="14" fillId="0" borderId="1" xfId="2" applyNumberFormat="1" applyFont="1" applyFill="1" applyBorder="1" applyAlignment="1">
      <alignment horizontal="left" vertical="center" wrapText="1"/>
    </xf>
    <xf numFmtId="49" fontId="11" fillId="0" borderId="1" xfId="2" applyNumberFormat="1" applyFont="1" applyFill="1" applyBorder="1" applyAlignment="1">
      <alignment horizontal="left" vertical="center"/>
    </xf>
    <xf numFmtId="49" fontId="18" fillId="0" borderId="1" xfId="2" applyNumberFormat="1" applyFont="1" applyFill="1" applyBorder="1" applyAlignment="1">
      <alignment horizontal="left" vertical="center" wrapText="1"/>
    </xf>
    <xf numFmtId="49" fontId="10" fillId="0" borderId="1" xfId="2" applyNumberFormat="1" applyFont="1" applyFill="1" applyBorder="1" applyAlignment="1">
      <alignment horizontal="left" vertical="center" wrapText="1"/>
    </xf>
    <xf numFmtId="4" fontId="9" fillId="0" borderId="1" xfId="2" applyNumberFormat="1" applyFont="1" applyFill="1" applyBorder="1" applyAlignment="1">
      <alignment horizontal="right" vertical="center" wrapText="1"/>
    </xf>
    <xf numFmtId="49" fontId="10" fillId="0" borderId="4" xfId="2" applyNumberFormat="1" applyFont="1" applyFill="1" applyBorder="1" applyAlignment="1">
      <alignment horizontal="justify" vertical="center" wrapText="1"/>
    </xf>
    <xf numFmtId="49" fontId="6" fillId="0" borderId="0" xfId="2" applyNumberFormat="1" applyFont="1" applyFill="1" applyBorder="1" applyAlignment="1">
      <alignment horizontal="center" vertical="center" wrapText="1"/>
    </xf>
    <xf numFmtId="4" fontId="7" fillId="0" borderId="0" xfId="2" applyNumberFormat="1" applyFont="1" applyFill="1" applyAlignment="1">
      <alignment horizontal="center"/>
    </xf>
    <xf numFmtId="0" fontId="7" fillId="0" borderId="0" xfId="2" applyFont="1" applyFill="1" applyAlignment="1">
      <alignment horizontal="center"/>
    </xf>
    <xf numFmtId="4" fontId="8" fillId="0" borderId="0" xfId="2" applyNumberFormat="1" applyFont="1" applyFill="1" applyAlignment="1">
      <alignment horizontal="center"/>
    </xf>
    <xf numFmtId="4" fontId="9" fillId="0" borderId="1" xfId="2" applyNumberFormat="1" applyFont="1" applyFill="1" applyBorder="1" applyAlignment="1">
      <alignment horizontal="center" vertical="center" wrapText="1"/>
    </xf>
    <xf numFmtId="4" fontId="13" fillId="0" borderId="1" xfId="2" applyNumberFormat="1" applyFont="1" applyFill="1" applyBorder="1" applyAlignment="1">
      <alignment horizontal="center" vertical="center" wrapText="1"/>
    </xf>
    <xf numFmtId="4" fontId="9" fillId="0" borderId="1" xfId="2" applyNumberFormat="1" applyFont="1" applyFill="1" applyBorder="1" applyAlignment="1">
      <alignment horizontal="center"/>
    </xf>
    <xf numFmtId="4" fontId="5" fillId="0" borderId="1" xfId="2" applyNumberFormat="1" applyFont="1" applyFill="1" applyBorder="1" applyAlignment="1">
      <alignment horizontal="center"/>
    </xf>
    <xf numFmtId="4" fontId="17" fillId="0" borderId="1" xfId="2" applyNumberFormat="1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13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0" xfId="2" applyFont="1" applyFill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5" fillId="0" borderId="1" xfId="2" applyNumberFormat="1" applyFont="1" applyFill="1" applyBorder="1" applyAlignment="1">
      <alignment horizontal="center"/>
    </xf>
    <xf numFmtId="4" fontId="6" fillId="0" borderId="0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right"/>
    </xf>
    <xf numFmtId="0" fontId="5" fillId="0" borderId="1" xfId="2" applyFont="1" applyFill="1" applyBorder="1" applyAlignment="1">
      <alignment horizontal="center" vertical="center" wrapText="1"/>
    </xf>
    <xf numFmtId="4" fontId="13" fillId="0" borderId="1" xfId="2" applyNumberFormat="1" applyFont="1" applyFill="1" applyBorder="1" applyAlignment="1">
      <alignment horizontal="right" vertical="center" wrapText="1"/>
    </xf>
    <xf numFmtId="4" fontId="9" fillId="0" borderId="1" xfId="2" applyNumberFormat="1" applyFont="1" applyFill="1" applyBorder="1" applyAlignment="1">
      <alignment horizontal="right"/>
    </xf>
    <xf numFmtId="49" fontId="10" fillId="0" borderId="3" xfId="2" applyNumberFormat="1" applyFont="1" applyFill="1" applyBorder="1" applyAlignment="1">
      <alignment horizontal="justify" vertical="center" wrapText="1"/>
    </xf>
    <xf numFmtId="49" fontId="14" fillId="0" borderId="1" xfId="2" applyNumberFormat="1" applyFont="1" applyFill="1" applyBorder="1" applyAlignment="1">
      <alignment horizontal="left" wrapText="1"/>
    </xf>
    <xf numFmtId="0" fontId="19" fillId="0" borderId="0" xfId="2" applyFont="1" applyFill="1" applyAlignment="1">
      <alignment horizontal="center"/>
    </xf>
    <xf numFmtId="4" fontId="19" fillId="0" borderId="0" xfId="2" applyNumberFormat="1" applyFont="1" applyFill="1" applyAlignment="1">
      <alignment horizontal="center"/>
    </xf>
    <xf numFmtId="0" fontId="9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19" fillId="0" borderId="0" xfId="2" applyFont="1" applyFill="1" applyAlignment="1">
      <alignment horizontal="left"/>
    </xf>
    <xf numFmtId="49" fontId="4" fillId="0" borderId="0" xfId="1" applyNumberFormat="1" applyFont="1" applyFill="1" applyBorder="1" applyAlignment="1">
      <alignment horizontal="center" vertical="center"/>
    </xf>
    <xf numFmtId="49" fontId="8" fillId="0" borderId="0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top" wrapText="1"/>
    </xf>
  </cellXfs>
  <cellStyles count="5">
    <cellStyle name="Обычный" xfId="0" builtinId="0"/>
    <cellStyle name="Обычный 2" xfId="2"/>
    <cellStyle name="Обычный 2 2" xfId="4"/>
    <cellStyle name="Обычный 2 2_ОФО МБДОУ 2015" xfId="1"/>
    <cellStyle name="Обычный 2_Форма расчета ОФО школы (уточненная)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tabSelected="1" zoomScaleNormal="100" workbookViewId="0">
      <pane xSplit="2" ySplit="13" topLeftCell="C14" activePane="bottomRight" state="frozen"/>
      <selection activeCell="J130" sqref="J130"/>
      <selection pane="topRight" activeCell="J130" sqref="J130"/>
      <selection pane="bottomLeft" activeCell="J130" sqref="J130"/>
      <selection pane="bottomRight" activeCell="J130" sqref="J130"/>
    </sheetView>
  </sheetViews>
  <sheetFormatPr defaultRowHeight="12.75" x14ac:dyDescent="0.2"/>
  <cols>
    <col min="1" max="1" width="34.140625" style="14" customWidth="1"/>
    <col min="2" max="2" width="7.5703125" style="7" customWidth="1"/>
    <col min="3" max="3" width="14.7109375" style="7" customWidth="1"/>
    <col min="4" max="5" width="14.7109375" style="56" customWidth="1"/>
    <col min="6" max="6" width="14.42578125" style="56" customWidth="1"/>
    <col min="7" max="7" width="15" style="56" customWidth="1"/>
    <col min="8" max="8" width="12.85546875" style="56" customWidth="1"/>
    <col min="9" max="9" width="13.140625" style="56" customWidth="1"/>
    <col min="10" max="10" width="13.28515625" style="56" customWidth="1"/>
    <col min="11" max="11" width="12.28515625" style="56" customWidth="1"/>
    <col min="12" max="12" width="12.140625" style="56" customWidth="1"/>
    <col min="13" max="13" width="14" style="56" customWidth="1"/>
    <col min="14" max="14" width="13.5703125" style="56" customWidth="1"/>
    <col min="15" max="15" width="13.85546875" style="56" customWidth="1"/>
    <col min="16" max="16" width="11" style="56" customWidth="1"/>
    <col min="17" max="17" width="16.5703125" style="56" customWidth="1"/>
    <col min="18" max="18" width="13.140625" style="56" customWidth="1"/>
    <col min="19" max="220" width="9.140625" style="7"/>
    <col min="221" max="221" width="34.140625" style="7" customWidth="1"/>
    <col min="222" max="222" width="7.5703125" style="7" customWidth="1"/>
    <col min="223" max="223" width="15.42578125" style="7" customWidth="1"/>
    <col min="224" max="224" width="15" style="7" customWidth="1"/>
    <col min="225" max="228" width="14.7109375" style="7" customWidth="1"/>
    <col min="229" max="229" width="0" style="7" hidden="1" customWidth="1"/>
    <col min="230" max="230" width="14.42578125" style="7" customWidth="1"/>
    <col min="231" max="231" width="14.140625" style="7" customWidth="1"/>
    <col min="232" max="232" width="12.85546875" style="7" customWidth="1"/>
    <col min="233" max="233" width="13.140625" style="7" customWidth="1"/>
    <col min="234" max="237" width="0" style="7" hidden="1" customWidth="1"/>
    <col min="238" max="238" width="13.5703125" style="7" customWidth="1"/>
    <col min="239" max="239" width="13.85546875" style="7" customWidth="1"/>
    <col min="240" max="240" width="11" style="7" customWidth="1"/>
    <col min="241" max="242" width="12.7109375" style="7" customWidth="1"/>
    <col min="243" max="243" width="13.140625" style="7" customWidth="1"/>
    <col min="244" max="244" width="9.140625" style="7"/>
    <col min="245" max="245" width="10" style="7" bestFit="1" customWidth="1"/>
    <col min="246" max="246" width="9.140625" style="7" customWidth="1"/>
    <col min="247" max="476" width="9.140625" style="7"/>
    <col min="477" max="477" width="34.140625" style="7" customWidth="1"/>
    <col min="478" max="478" width="7.5703125" style="7" customWidth="1"/>
    <col min="479" max="479" width="15.42578125" style="7" customWidth="1"/>
    <col min="480" max="480" width="15" style="7" customWidth="1"/>
    <col min="481" max="484" width="14.7109375" style="7" customWidth="1"/>
    <col min="485" max="485" width="0" style="7" hidden="1" customWidth="1"/>
    <col min="486" max="486" width="14.42578125" style="7" customWidth="1"/>
    <col min="487" max="487" width="14.140625" style="7" customWidth="1"/>
    <col min="488" max="488" width="12.85546875" style="7" customWidth="1"/>
    <col min="489" max="489" width="13.140625" style="7" customWidth="1"/>
    <col min="490" max="493" width="0" style="7" hidden="1" customWidth="1"/>
    <col min="494" max="494" width="13.5703125" style="7" customWidth="1"/>
    <col min="495" max="495" width="13.85546875" style="7" customWidth="1"/>
    <col min="496" max="496" width="11" style="7" customWidth="1"/>
    <col min="497" max="498" width="12.7109375" style="7" customWidth="1"/>
    <col min="499" max="499" width="13.140625" style="7" customWidth="1"/>
    <col min="500" max="500" width="9.140625" style="7"/>
    <col min="501" max="501" width="10" style="7" bestFit="1" customWidth="1"/>
    <col min="502" max="502" width="9.140625" style="7" customWidth="1"/>
    <col min="503" max="732" width="9.140625" style="7"/>
    <col min="733" max="733" width="34.140625" style="7" customWidth="1"/>
    <col min="734" max="734" width="7.5703125" style="7" customWidth="1"/>
    <col min="735" max="735" width="15.42578125" style="7" customWidth="1"/>
    <col min="736" max="736" width="15" style="7" customWidth="1"/>
    <col min="737" max="740" width="14.7109375" style="7" customWidth="1"/>
    <col min="741" max="741" width="0" style="7" hidden="1" customWidth="1"/>
    <col min="742" max="742" width="14.42578125" style="7" customWidth="1"/>
    <col min="743" max="743" width="14.140625" style="7" customWidth="1"/>
    <col min="744" max="744" width="12.85546875" style="7" customWidth="1"/>
    <col min="745" max="745" width="13.140625" style="7" customWidth="1"/>
    <col min="746" max="749" width="0" style="7" hidden="1" customWidth="1"/>
    <col min="750" max="750" width="13.5703125" style="7" customWidth="1"/>
    <col min="751" max="751" width="13.85546875" style="7" customWidth="1"/>
    <col min="752" max="752" width="11" style="7" customWidth="1"/>
    <col min="753" max="754" width="12.7109375" style="7" customWidth="1"/>
    <col min="755" max="755" width="13.140625" style="7" customWidth="1"/>
    <col min="756" max="756" width="9.140625" style="7"/>
    <col min="757" max="757" width="10" style="7" bestFit="1" customWidth="1"/>
    <col min="758" max="758" width="9.140625" style="7" customWidth="1"/>
    <col min="759" max="988" width="9.140625" style="7"/>
    <col min="989" max="989" width="34.140625" style="7" customWidth="1"/>
    <col min="990" max="990" width="7.5703125" style="7" customWidth="1"/>
    <col min="991" max="991" width="15.42578125" style="7" customWidth="1"/>
    <col min="992" max="992" width="15" style="7" customWidth="1"/>
    <col min="993" max="996" width="14.7109375" style="7" customWidth="1"/>
    <col min="997" max="997" width="0" style="7" hidden="1" customWidth="1"/>
    <col min="998" max="998" width="14.42578125" style="7" customWidth="1"/>
    <col min="999" max="999" width="14.140625" style="7" customWidth="1"/>
    <col min="1000" max="1000" width="12.85546875" style="7" customWidth="1"/>
    <col min="1001" max="1001" width="13.140625" style="7" customWidth="1"/>
    <col min="1002" max="1005" width="0" style="7" hidden="1" customWidth="1"/>
    <col min="1006" max="1006" width="13.5703125" style="7" customWidth="1"/>
    <col min="1007" max="1007" width="13.85546875" style="7" customWidth="1"/>
    <col min="1008" max="1008" width="11" style="7" customWidth="1"/>
    <col min="1009" max="1010" width="12.7109375" style="7" customWidth="1"/>
    <col min="1011" max="1011" width="13.140625" style="7" customWidth="1"/>
    <col min="1012" max="1012" width="9.140625" style="7"/>
    <col min="1013" max="1013" width="10" style="7" bestFit="1" customWidth="1"/>
    <col min="1014" max="1014" width="9.140625" style="7" customWidth="1"/>
    <col min="1015" max="1244" width="9.140625" style="7"/>
    <col min="1245" max="1245" width="34.140625" style="7" customWidth="1"/>
    <col min="1246" max="1246" width="7.5703125" style="7" customWidth="1"/>
    <col min="1247" max="1247" width="15.42578125" style="7" customWidth="1"/>
    <col min="1248" max="1248" width="15" style="7" customWidth="1"/>
    <col min="1249" max="1252" width="14.7109375" style="7" customWidth="1"/>
    <col min="1253" max="1253" width="0" style="7" hidden="1" customWidth="1"/>
    <col min="1254" max="1254" width="14.42578125" style="7" customWidth="1"/>
    <col min="1255" max="1255" width="14.140625" style="7" customWidth="1"/>
    <col min="1256" max="1256" width="12.85546875" style="7" customWidth="1"/>
    <col min="1257" max="1257" width="13.140625" style="7" customWidth="1"/>
    <col min="1258" max="1261" width="0" style="7" hidden="1" customWidth="1"/>
    <col min="1262" max="1262" width="13.5703125" style="7" customWidth="1"/>
    <col min="1263" max="1263" width="13.85546875" style="7" customWidth="1"/>
    <col min="1264" max="1264" width="11" style="7" customWidth="1"/>
    <col min="1265" max="1266" width="12.7109375" style="7" customWidth="1"/>
    <col min="1267" max="1267" width="13.140625" style="7" customWidth="1"/>
    <col min="1268" max="1268" width="9.140625" style="7"/>
    <col min="1269" max="1269" width="10" style="7" bestFit="1" customWidth="1"/>
    <col min="1270" max="1270" width="9.140625" style="7" customWidth="1"/>
    <col min="1271" max="1500" width="9.140625" style="7"/>
    <col min="1501" max="1501" width="34.140625" style="7" customWidth="1"/>
    <col min="1502" max="1502" width="7.5703125" style="7" customWidth="1"/>
    <col min="1503" max="1503" width="15.42578125" style="7" customWidth="1"/>
    <col min="1504" max="1504" width="15" style="7" customWidth="1"/>
    <col min="1505" max="1508" width="14.7109375" style="7" customWidth="1"/>
    <col min="1509" max="1509" width="0" style="7" hidden="1" customWidth="1"/>
    <col min="1510" max="1510" width="14.42578125" style="7" customWidth="1"/>
    <col min="1511" max="1511" width="14.140625" style="7" customWidth="1"/>
    <col min="1512" max="1512" width="12.85546875" style="7" customWidth="1"/>
    <col min="1513" max="1513" width="13.140625" style="7" customWidth="1"/>
    <col min="1514" max="1517" width="0" style="7" hidden="1" customWidth="1"/>
    <col min="1518" max="1518" width="13.5703125" style="7" customWidth="1"/>
    <col min="1519" max="1519" width="13.85546875" style="7" customWidth="1"/>
    <col min="1520" max="1520" width="11" style="7" customWidth="1"/>
    <col min="1521" max="1522" width="12.7109375" style="7" customWidth="1"/>
    <col min="1523" max="1523" width="13.140625" style="7" customWidth="1"/>
    <col min="1524" max="1524" width="9.140625" style="7"/>
    <col min="1525" max="1525" width="10" style="7" bestFit="1" customWidth="1"/>
    <col min="1526" max="1526" width="9.140625" style="7" customWidth="1"/>
    <col min="1527" max="1756" width="9.140625" style="7"/>
    <col min="1757" max="1757" width="34.140625" style="7" customWidth="1"/>
    <col min="1758" max="1758" width="7.5703125" style="7" customWidth="1"/>
    <col min="1759" max="1759" width="15.42578125" style="7" customWidth="1"/>
    <col min="1760" max="1760" width="15" style="7" customWidth="1"/>
    <col min="1761" max="1764" width="14.7109375" style="7" customWidth="1"/>
    <col min="1765" max="1765" width="0" style="7" hidden="1" customWidth="1"/>
    <col min="1766" max="1766" width="14.42578125" style="7" customWidth="1"/>
    <col min="1767" max="1767" width="14.140625" style="7" customWidth="1"/>
    <col min="1768" max="1768" width="12.85546875" style="7" customWidth="1"/>
    <col min="1769" max="1769" width="13.140625" style="7" customWidth="1"/>
    <col min="1770" max="1773" width="0" style="7" hidden="1" customWidth="1"/>
    <col min="1774" max="1774" width="13.5703125" style="7" customWidth="1"/>
    <col min="1775" max="1775" width="13.85546875" style="7" customWidth="1"/>
    <col min="1776" max="1776" width="11" style="7" customWidth="1"/>
    <col min="1777" max="1778" width="12.7109375" style="7" customWidth="1"/>
    <col min="1779" max="1779" width="13.140625" style="7" customWidth="1"/>
    <col min="1780" max="1780" width="9.140625" style="7"/>
    <col min="1781" max="1781" width="10" style="7" bestFit="1" customWidth="1"/>
    <col min="1782" max="1782" width="9.140625" style="7" customWidth="1"/>
    <col min="1783" max="2012" width="9.140625" style="7"/>
    <col min="2013" max="2013" width="34.140625" style="7" customWidth="1"/>
    <col min="2014" max="2014" width="7.5703125" style="7" customWidth="1"/>
    <col min="2015" max="2015" width="15.42578125" style="7" customWidth="1"/>
    <col min="2016" max="2016" width="15" style="7" customWidth="1"/>
    <col min="2017" max="2020" width="14.7109375" style="7" customWidth="1"/>
    <col min="2021" max="2021" width="0" style="7" hidden="1" customWidth="1"/>
    <col min="2022" max="2022" width="14.42578125" style="7" customWidth="1"/>
    <col min="2023" max="2023" width="14.140625" style="7" customWidth="1"/>
    <col min="2024" max="2024" width="12.85546875" style="7" customWidth="1"/>
    <col min="2025" max="2025" width="13.140625" style="7" customWidth="1"/>
    <col min="2026" max="2029" width="0" style="7" hidden="1" customWidth="1"/>
    <col min="2030" max="2030" width="13.5703125" style="7" customWidth="1"/>
    <col min="2031" max="2031" width="13.85546875" style="7" customWidth="1"/>
    <col min="2032" max="2032" width="11" style="7" customWidth="1"/>
    <col min="2033" max="2034" width="12.7109375" style="7" customWidth="1"/>
    <col min="2035" max="2035" width="13.140625" style="7" customWidth="1"/>
    <col min="2036" max="2036" width="9.140625" style="7"/>
    <col min="2037" max="2037" width="10" style="7" bestFit="1" customWidth="1"/>
    <col min="2038" max="2038" width="9.140625" style="7" customWidth="1"/>
    <col min="2039" max="2268" width="9.140625" style="7"/>
    <col min="2269" max="2269" width="34.140625" style="7" customWidth="1"/>
    <col min="2270" max="2270" width="7.5703125" style="7" customWidth="1"/>
    <col min="2271" max="2271" width="15.42578125" style="7" customWidth="1"/>
    <col min="2272" max="2272" width="15" style="7" customWidth="1"/>
    <col min="2273" max="2276" width="14.7109375" style="7" customWidth="1"/>
    <col min="2277" max="2277" width="0" style="7" hidden="1" customWidth="1"/>
    <col min="2278" max="2278" width="14.42578125" style="7" customWidth="1"/>
    <col min="2279" max="2279" width="14.140625" style="7" customWidth="1"/>
    <col min="2280" max="2280" width="12.85546875" style="7" customWidth="1"/>
    <col min="2281" max="2281" width="13.140625" style="7" customWidth="1"/>
    <col min="2282" max="2285" width="0" style="7" hidden="1" customWidth="1"/>
    <col min="2286" max="2286" width="13.5703125" style="7" customWidth="1"/>
    <col min="2287" max="2287" width="13.85546875" style="7" customWidth="1"/>
    <col min="2288" max="2288" width="11" style="7" customWidth="1"/>
    <col min="2289" max="2290" width="12.7109375" style="7" customWidth="1"/>
    <col min="2291" max="2291" width="13.140625" style="7" customWidth="1"/>
    <col min="2292" max="2292" width="9.140625" style="7"/>
    <col min="2293" max="2293" width="10" style="7" bestFit="1" customWidth="1"/>
    <col min="2294" max="2294" width="9.140625" style="7" customWidth="1"/>
    <col min="2295" max="2524" width="9.140625" style="7"/>
    <col min="2525" max="2525" width="34.140625" style="7" customWidth="1"/>
    <col min="2526" max="2526" width="7.5703125" style="7" customWidth="1"/>
    <col min="2527" max="2527" width="15.42578125" style="7" customWidth="1"/>
    <col min="2528" max="2528" width="15" style="7" customWidth="1"/>
    <col min="2529" max="2532" width="14.7109375" style="7" customWidth="1"/>
    <col min="2533" max="2533" width="0" style="7" hidden="1" customWidth="1"/>
    <col min="2534" max="2534" width="14.42578125" style="7" customWidth="1"/>
    <col min="2535" max="2535" width="14.140625" style="7" customWidth="1"/>
    <col min="2536" max="2536" width="12.85546875" style="7" customWidth="1"/>
    <col min="2537" max="2537" width="13.140625" style="7" customWidth="1"/>
    <col min="2538" max="2541" width="0" style="7" hidden="1" customWidth="1"/>
    <col min="2542" max="2542" width="13.5703125" style="7" customWidth="1"/>
    <col min="2543" max="2543" width="13.85546875" style="7" customWidth="1"/>
    <col min="2544" max="2544" width="11" style="7" customWidth="1"/>
    <col min="2545" max="2546" width="12.7109375" style="7" customWidth="1"/>
    <col min="2547" max="2547" width="13.140625" style="7" customWidth="1"/>
    <col min="2548" max="2548" width="9.140625" style="7"/>
    <col min="2549" max="2549" width="10" style="7" bestFit="1" customWidth="1"/>
    <col min="2550" max="2550" width="9.140625" style="7" customWidth="1"/>
    <col min="2551" max="2780" width="9.140625" style="7"/>
    <col min="2781" max="2781" width="34.140625" style="7" customWidth="1"/>
    <col min="2782" max="2782" width="7.5703125" style="7" customWidth="1"/>
    <col min="2783" max="2783" width="15.42578125" style="7" customWidth="1"/>
    <col min="2784" max="2784" width="15" style="7" customWidth="1"/>
    <col min="2785" max="2788" width="14.7109375" style="7" customWidth="1"/>
    <col min="2789" max="2789" width="0" style="7" hidden="1" customWidth="1"/>
    <col min="2790" max="2790" width="14.42578125" style="7" customWidth="1"/>
    <col min="2791" max="2791" width="14.140625" style="7" customWidth="1"/>
    <col min="2792" max="2792" width="12.85546875" style="7" customWidth="1"/>
    <col min="2793" max="2793" width="13.140625" style="7" customWidth="1"/>
    <col min="2794" max="2797" width="0" style="7" hidden="1" customWidth="1"/>
    <col min="2798" max="2798" width="13.5703125" style="7" customWidth="1"/>
    <col min="2799" max="2799" width="13.85546875" style="7" customWidth="1"/>
    <col min="2800" max="2800" width="11" style="7" customWidth="1"/>
    <col min="2801" max="2802" width="12.7109375" style="7" customWidth="1"/>
    <col min="2803" max="2803" width="13.140625" style="7" customWidth="1"/>
    <col min="2804" max="2804" width="9.140625" style="7"/>
    <col min="2805" max="2805" width="10" style="7" bestFit="1" customWidth="1"/>
    <col min="2806" max="2806" width="9.140625" style="7" customWidth="1"/>
    <col min="2807" max="3036" width="9.140625" style="7"/>
    <col min="3037" max="3037" width="34.140625" style="7" customWidth="1"/>
    <col min="3038" max="3038" width="7.5703125" style="7" customWidth="1"/>
    <col min="3039" max="3039" width="15.42578125" style="7" customWidth="1"/>
    <col min="3040" max="3040" width="15" style="7" customWidth="1"/>
    <col min="3041" max="3044" width="14.7109375" style="7" customWidth="1"/>
    <col min="3045" max="3045" width="0" style="7" hidden="1" customWidth="1"/>
    <col min="3046" max="3046" width="14.42578125" style="7" customWidth="1"/>
    <col min="3047" max="3047" width="14.140625" style="7" customWidth="1"/>
    <col min="3048" max="3048" width="12.85546875" style="7" customWidth="1"/>
    <col min="3049" max="3049" width="13.140625" style="7" customWidth="1"/>
    <col min="3050" max="3053" width="0" style="7" hidden="1" customWidth="1"/>
    <col min="3054" max="3054" width="13.5703125" style="7" customWidth="1"/>
    <col min="3055" max="3055" width="13.85546875" style="7" customWidth="1"/>
    <col min="3056" max="3056" width="11" style="7" customWidth="1"/>
    <col min="3057" max="3058" width="12.7109375" style="7" customWidth="1"/>
    <col min="3059" max="3059" width="13.140625" style="7" customWidth="1"/>
    <col min="3060" max="3060" width="9.140625" style="7"/>
    <col min="3061" max="3061" width="10" style="7" bestFit="1" customWidth="1"/>
    <col min="3062" max="3062" width="9.140625" style="7" customWidth="1"/>
    <col min="3063" max="3292" width="9.140625" style="7"/>
    <col min="3293" max="3293" width="34.140625" style="7" customWidth="1"/>
    <col min="3294" max="3294" width="7.5703125" style="7" customWidth="1"/>
    <col min="3295" max="3295" width="15.42578125" style="7" customWidth="1"/>
    <col min="3296" max="3296" width="15" style="7" customWidth="1"/>
    <col min="3297" max="3300" width="14.7109375" style="7" customWidth="1"/>
    <col min="3301" max="3301" width="0" style="7" hidden="1" customWidth="1"/>
    <col min="3302" max="3302" width="14.42578125" style="7" customWidth="1"/>
    <col min="3303" max="3303" width="14.140625" style="7" customWidth="1"/>
    <col min="3304" max="3304" width="12.85546875" style="7" customWidth="1"/>
    <col min="3305" max="3305" width="13.140625" style="7" customWidth="1"/>
    <col min="3306" max="3309" width="0" style="7" hidden="1" customWidth="1"/>
    <col min="3310" max="3310" width="13.5703125" style="7" customWidth="1"/>
    <col min="3311" max="3311" width="13.85546875" style="7" customWidth="1"/>
    <col min="3312" max="3312" width="11" style="7" customWidth="1"/>
    <col min="3313" max="3314" width="12.7109375" style="7" customWidth="1"/>
    <col min="3315" max="3315" width="13.140625" style="7" customWidth="1"/>
    <col min="3316" max="3316" width="9.140625" style="7"/>
    <col min="3317" max="3317" width="10" style="7" bestFit="1" customWidth="1"/>
    <col min="3318" max="3318" width="9.140625" style="7" customWidth="1"/>
    <col min="3319" max="3548" width="9.140625" style="7"/>
    <col min="3549" max="3549" width="34.140625" style="7" customWidth="1"/>
    <col min="3550" max="3550" width="7.5703125" style="7" customWidth="1"/>
    <col min="3551" max="3551" width="15.42578125" style="7" customWidth="1"/>
    <col min="3552" max="3552" width="15" style="7" customWidth="1"/>
    <col min="3553" max="3556" width="14.7109375" style="7" customWidth="1"/>
    <col min="3557" max="3557" width="0" style="7" hidden="1" customWidth="1"/>
    <col min="3558" max="3558" width="14.42578125" style="7" customWidth="1"/>
    <col min="3559" max="3559" width="14.140625" style="7" customWidth="1"/>
    <col min="3560" max="3560" width="12.85546875" style="7" customWidth="1"/>
    <col min="3561" max="3561" width="13.140625" style="7" customWidth="1"/>
    <col min="3562" max="3565" width="0" style="7" hidden="1" customWidth="1"/>
    <col min="3566" max="3566" width="13.5703125" style="7" customWidth="1"/>
    <col min="3567" max="3567" width="13.85546875" style="7" customWidth="1"/>
    <col min="3568" max="3568" width="11" style="7" customWidth="1"/>
    <col min="3569" max="3570" width="12.7109375" style="7" customWidth="1"/>
    <col min="3571" max="3571" width="13.140625" style="7" customWidth="1"/>
    <col min="3572" max="3572" width="9.140625" style="7"/>
    <col min="3573" max="3573" width="10" style="7" bestFit="1" customWidth="1"/>
    <col min="3574" max="3574" width="9.140625" style="7" customWidth="1"/>
    <col min="3575" max="3804" width="9.140625" style="7"/>
    <col min="3805" max="3805" width="34.140625" style="7" customWidth="1"/>
    <col min="3806" max="3806" width="7.5703125" style="7" customWidth="1"/>
    <col min="3807" max="3807" width="15.42578125" style="7" customWidth="1"/>
    <col min="3808" max="3808" width="15" style="7" customWidth="1"/>
    <col min="3809" max="3812" width="14.7109375" style="7" customWidth="1"/>
    <col min="3813" max="3813" width="0" style="7" hidden="1" customWidth="1"/>
    <col min="3814" max="3814" width="14.42578125" style="7" customWidth="1"/>
    <col min="3815" max="3815" width="14.140625" style="7" customWidth="1"/>
    <col min="3816" max="3816" width="12.85546875" style="7" customWidth="1"/>
    <col min="3817" max="3817" width="13.140625" style="7" customWidth="1"/>
    <col min="3818" max="3821" width="0" style="7" hidden="1" customWidth="1"/>
    <col min="3822" max="3822" width="13.5703125" style="7" customWidth="1"/>
    <col min="3823" max="3823" width="13.85546875" style="7" customWidth="1"/>
    <col min="3824" max="3824" width="11" style="7" customWidth="1"/>
    <col min="3825" max="3826" width="12.7109375" style="7" customWidth="1"/>
    <col min="3827" max="3827" width="13.140625" style="7" customWidth="1"/>
    <col min="3828" max="3828" width="9.140625" style="7"/>
    <col min="3829" max="3829" width="10" style="7" bestFit="1" customWidth="1"/>
    <col min="3830" max="3830" width="9.140625" style="7" customWidth="1"/>
    <col min="3831" max="4060" width="9.140625" style="7"/>
    <col min="4061" max="4061" width="34.140625" style="7" customWidth="1"/>
    <col min="4062" max="4062" width="7.5703125" style="7" customWidth="1"/>
    <col min="4063" max="4063" width="15.42578125" style="7" customWidth="1"/>
    <col min="4064" max="4064" width="15" style="7" customWidth="1"/>
    <col min="4065" max="4068" width="14.7109375" style="7" customWidth="1"/>
    <col min="4069" max="4069" width="0" style="7" hidden="1" customWidth="1"/>
    <col min="4070" max="4070" width="14.42578125" style="7" customWidth="1"/>
    <col min="4071" max="4071" width="14.140625" style="7" customWidth="1"/>
    <col min="4072" max="4072" width="12.85546875" style="7" customWidth="1"/>
    <col min="4073" max="4073" width="13.140625" style="7" customWidth="1"/>
    <col min="4074" max="4077" width="0" style="7" hidden="1" customWidth="1"/>
    <col min="4078" max="4078" width="13.5703125" style="7" customWidth="1"/>
    <col min="4079" max="4079" width="13.85546875" style="7" customWidth="1"/>
    <col min="4080" max="4080" width="11" style="7" customWidth="1"/>
    <col min="4081" max="4082" width="12.7109375" style="7" customWidth="1"/>
    <col min="4083" max="4083" width="13.140625" style="7" customWidth="1"/>
    <col min="4084" max="4084" width="9.140625" style="7"/>
    <col min="4085" max="4085" width="10" style="7" bestFit="1" customWidth="1"/>
    <col min="4086" max="4086" width="9.140625" style="7" customWidth="1"/>
    <col min="4087" max="4316" width="9.140625" style="7"/>
    <col min="4317" max="4317" width="34.140625" style="7" customWidth="1"/>
    <col min="4318" max="4318" width="7.5703125" style="7" customWidth="1"/>
    <col min="4319" max="4319" width="15.42578125" style="7" customWidth="1"/>
    <col min="4320" max="4320" width="15" style="7" customWidth="1"/>
    <col min="4321" max="4324" width="14.7109375" style="7" customWidth="1"/>
    <col min="4325" max="4325" width="0" style="7" hidden="1" customWidth="1"/>
    <col min="4326" max="4326" width="14.42578125" style="7" customWidth="1"/>
    <col min="4327" max="4327" width="14.140625" style="7" customWidth="1"/>
    <col min="4328" max="4328" width="12.85546875" style="7" customWidth="1"/>
    <col min="4329" max="4329" width="13.140625" style="7" customWidth="1"/>
    <col min="4330" max="4333" width="0" style="7" hidden="1" customWidth="1"/>
    <col min="4334" max="4334" width="13.5703125" style="7" customWidth="1"/>
    <col min="4335" max="4335" width="13.85546875" style="7" customWidth="1"/>
    <col min="4336" max="4336" width="11" style="7" customWidth="1"/>
    <col min="4337" max="4338" width="12.7109375" style="7" customWidth="1"/>
    <col min="4339" max="4339" width="13.140625" style="7" customWidth="1"/>
    <col min="4340" max="4340" width="9.140625" style="7"/>
    <col min="4341" max="4341" width="10" style="7" bestFit="1" customWidth="1"/>
    <col min="4342" max="4342" width="9.140625" style="7" customWidth="1"/>
    <col min="4343" max="4572" width="9.140625" style="7"/>
    <col min="4573" max="4573" width="34.140625" style="7" customWidth="1"/>
    <col min="4574" max="4574" width="7.5703125" style="7" customWidth="1"/>
    <col min="4575" max="4575" width="15.42578125" style="7" customWidth="1"/>
    <col min="4576" max="4576" width="15" style="7" customWidth="1"/>
    <col min="4577" max="4580" width="14.7109375" style="7" customWidth="1"/>
    <col min="4581" max="4581" width="0" style="7" hidden="1" customWidth="1"/>
    <col min="4582" max="4582" width="14.42578125" style="7" customWidth="1"/>
    <col min="4583" max="4583" width="14.140625" style="7" customWidth="1"/>
    <col min="4584" max="4584" width="12.85546875" style="7" customWidth="1"/>
    <col min="4585" max="4585" width="13.140625" style="7" customWidth="1"/>
    <col min="4586" max="4589" width="0" style="7" hidden="1" customWidth="1"/>
    <col min="4590" max="4590" width="13.5703125" style="7" customWidth="1"/>
    <col min="4591" max="4591" width="13.85546875" style="7" customWidth="1"/>
    <col min="4592" max="4592" width="11" style="7" customWidth="1"/>
    <col min="4593" max="4594" width="12.7109375" style="7" customWidth="1"/>
    <col min="4595" max="4595" width="13.140625" style="7" customWidth="1"/>
    <col min="4596" max="4596" width="9.140625" style="7"/>
    <col min="4597" max="4597" width="10" style="7" bestFit="1" customWidth="1"/>
    <col min="4598" max="4598" width="9.140625" style="7" customWidth="1"/>
    <col min="4599" max="4828" width="9.140625" style="7"/>
    <col min="4829" max="4829" width="34.140625" style="7" customWidth="1"/>
    <col min="4830" max="4830" width="7.5703125" style="7" customWidth="1"/>
    <col min="4831" max="4831" width="15.42578125" style="7" customWidth="1"/>
    <col min="4832" max="4832" width="15" style="7" customWidth="1"/>
    <col min="4833" max="4836" width="14.7109375" style="7" customWidth="1"/>
    <col min="4837" max="4837" width="0" style="7" hidden="1" customWidth="1"/>
    <col min="4838" max="4838" width="14.42578125" style="7" customWidth="1"/>
    <col min="4839" max="4839" width="14.140625" style="7" customWidth="1"/>
    <col min="4840" max="4840" width="12.85546875" style="7" customWidth="1"/>
    <col min="4841" max="4841" width="13.140625" style="7" customWidth="1"/>
    <col min="4842" max="4845" width="0" style="7" hidden="1" customWidth="1"/>
    <col min="4846" max="4846" width="13.5703125" style="7" customWidth="1"/>
    <col min="4847" max="4847" width="13.85546875" style="7" customWidth="1"/>
    <col min="4848" max="4848" width="11" style="7" customWidth="1"/>
    <col min="4849" max="4850" width="12.7109375" style="7" customWidth="1"/>
    <col min="4851" max="4851" width="13.140625" style="7" customWidth="1"/>
    <col min="4852" max="4852" width="9.140625" style="7"/>
    <col min="4853" max="4853" width="10" style="7" bestFit="1" customWidth="1"/>
    <col min="4854" max="4854" width="9.140625" style="7" customWidth="1"/>
    <col min="4855" max="5084" width="9.140625" style="7"/>
    <col min="5085" max="5085" width="34.140625" style="7" customWidth="1"/>
    <col min="5086" max="5086" width="7.5703125" style="7" customWidth="1"/>
    <col min="5087" max="5087" width="15.42578125" style="7" customWidth="1"/>
    <col min="5088" max="5088" width="15" style="7" customWidth="1"/>
    <col min="5089" max="5092" width="14.7109375" style="7" customWidth="1"/>
    <col min="5093" max="5093" width="0" style="7" hidden="1" customWidth="1"/>
    <col min="5094" max="5094" width="14.42578125" style="7" customWidth="1"/>
    <col min="5095" max="5095" width="14.140625" style="7" customWidth="1"/>
    <col min="5096" max="5096" width="12.85546875" style="7" customWidth="1"/>
    <col min="5097" max="5097" width="13.140625" style="7" customWidth="1"/>
    <col min="5098" max="5101" width="0" style="7" hidden="1" customWidth="1"/>
    <col min="5102" max="5102" width="13.5703125" style="7" customWidth="1"/>
    <col min="5103" max="5103" width="13.85546875" style="7" customWidth="1"/>
    <col min="5104" max="5104" width="11" style="7" customWidth="1"/>
    <col min="5105" max="5106" width="12.7109375" style="7" customWidth="1"/>
    <col min="5107" max="5107" width="13.140625" style="7" customWidth="1"/>
    <col min="5108" max="5108" width="9.140625" style="7"/>
    <col min="5109" max="5109" width="10" style="7" bestFit="1" customWidth="1"/>
    <col min="5110" max="5110" width="9.140625" style="7" customWidth="1"/>
    <col min="5111" max="5340" width="9.140625" style="7"/>
    <col min="5341" max="5341" width="34.140625" style="7" customWidth="1"/>
    <col min="5342" max="5342" width="7.5703125" style="7" customWidth="1"/>
    <col min="5343" max="5343" width="15.42578125" style="7" customWidth="1"/>
    <col min="5344" max="5344" width="15" style="7" customWidth="1"/>
    <col min="5345" max="5348" width="14.7109375" style="7" customWidth="1"/>
    <col min="5349" max="5349" width="0" style="7" hidden="1" customWidth="1"/>
    <col min="5350" max="5350" width="14.42578125" style="7" customWidth="1"/>
    <col min="5351" max="5351" width="14.140625" style="7" customWidth="1"/>
    <col min="5352" max="5352" width="12.85546875" style="7" customWidth="1"/>
    <col min="5353" max="5353" width="13.140625" style="7" customWidth="1"/>
    <col min="5354" max="5357" width="0" style="7" hidden="1" customWidth="1"/>
    <col min="5358" max="5358" width="13.5703125" style="7" customWidth="1"/>
    <col min="5359" max="5359" width="13.85546875" style="7" customWidth="1"/>
    <col min="5360" max="5360" width="11" style="7" customWidth="1"/>
    <col min="5361" max="5362" width="12.7109375" style="7" customWidth="1"/>
    <col min="5363" max="5363" width="13.140625" style="7" customWidth="1"/>
    <col min="5364" max="5364" width="9.140625" style="7"/>
    <col min="5365" max="5365" width="10" style="7" bestFit="1" customWidth="1"/>
    <col min="5366" max="5366" width="9.140625" style="7" customWidth="1"/>
    <col min="5367" max="5596" width="9.140625" style="7"/>
    <col min="5597" max="5597" width="34.140625" style="7" customWidth="1"/>
    <col min="5598" max="5598" width="7.5703125" style="7" customWidth="1"/>
    <col min="5599" max="5599" width="15.42578125" style="7" customWidth="1"/>
    <col min="5600" max="5600" width="15" style="7" customWidth="1"/>
    <col min="5601" max="5604" width="14.7109375" style="7" customWidth="1"/>
    <col min="5605" max="5605" width="0" style="7" hidden="1" customWidth="1"/>
    <col min="5606" max="5606" width="14.42578125" style="7" customWidth="1"/>
    <col min="5607" max="5607" width="14.140625" style="7" customWidth="1"/>
    <col min="5608" max="5608" width="12.85546875" style="7" customWidth="1"/>
    <col min="5609" max="5609" width="13.140625" style="7" customWidth="1"/>
    <col min="5610" max="5613" width="0" style="7" hidden="1" customWidth="1"/>
    <col min="5614" max="5614" width="13.5703125" style="7" customWidth="1"/>
    <col min="5615" max="5615" width="13.85546875" style="7" customWidth="1"/>
    <col min="5616" max="5616" width="11" style="7" customWidth="1"/>
    <col min="5617" max="5618" width="12.7109375" style="7" customWidth="1"/>
    <col min="5619" max="5619" width="13.140625" style="7" customWidth="1"/>
    <col min="5620" max="5620" width="9.140625" style="7"/>
    <col min="5621" max="5621" width="10" style="7" bestFit="1" customWidth="1"/>
    <col min="5622" max="5622" width="9.140625" style="7" customWidth="1"/>
    <col min="5623" max="5852" width="9.140625" style="7"/>
    <col min="5853" max="5853" width="34.140625" style="7" customWidth="1"/>
    <col min="5854" max="5854" width="7.5703125" style="7" customWidth="1"/>
    <col min="5855" max="5855" width="15.42578125" style="7" customWidth="1"/>
    <col min="5856" max="5856" width="15" style="7" customWidth="1"/>
    <col min="5857" max="5860" width="14.7109375" style="7" customWidth="1"/>
    <col min="5861" max="5861" width="0" style="7" hidden="1" customWidth="1"/>
    <col min="5862" max="5862" width="14.42578125" style="7" customWidth="1"/>
    <col min="5863" max="5863" width="14.140625" style="7" customWidth="1"/>
    <col min="5864" max="5864" width="12.85546875" style="7" customWidth="1"/>
    <col min="5865" max="5865" width="13.140625" style="7" customWidth="1"/>
    <col min="5866" max="5869" width="0" style="7" hidden="1" customWidth="1"/>
    <col min="5870" max="5870" width="13.5703125" style="7" customWidth="1"/>
    <col min="5871" max="5871" width="13.85546875" style="7" customWidth="1"/>
    <col min="5872" max="5872" width="11" style="7" customWidth="1"/>
    <col min="5873" max="5874" width="12.7109375" style="7" customWidth="1"/>
    <col min="5875" max="5875" width="13.140625" style="7" customWidth="1"/>
    <col min="5876" max="5876" width="9.140625" style="7"/>
    <col min="5877" max="5877" width="10" style="7" bestFit="1" customWidth="1"/>
    <col min="5878" max="5878" width="9.140625" style="7" customWidth="1"/>
    <col min="5879" max="6108" width="9.140625" style="7"/>
    <col min="6109" max="6109" width="34.140625" style="7" customWidth="1"/>
    <col min="6110" max="6110" width="7.5703125" style="7" customWidth="1"/>
    <col min="6111" max="6111" width="15.42578125" style="7" customWidth="1"/>
    <col min="6112" max="6112" width="15" style="7" customWidth="1"/>
    <col min="6113" max="6116" width="14.7109375" style="7" customWidth="1"/>
    <col min="6117" max="6117" width="0" style="7" hidden="1" customWidth="1"/>
    <col min="6118" max="6118" width="14.42578125" style="7" customWidth="1"/>
    <col min="6119" max="6119" width="14.140625" style="7" customWidth="1"/>
    <col min="6120" max="6120" width="12.85546875" style="7" customWidth="1"/>
    <col min="6121" max="6121" width="13.140625" style="7" customWidth="1"/>
    <col min="6122" max="6125" width="0" style="7" hidden="1" customWidth="1"/>
    <col min="6126" max="6126" width="13.5703125" style="7" customWidth="1"/>
    <col min="6127" max="6127" width="13.85546875" style="7" customWidth="1"/>
    <col min="6128" max="6128" width="11" style="7" customWidth="1"/>
    <col min="6129" max="6130" width="12.7109375" style="7" customWidth="1"/>
    <col min="6131" max="6131" width="13.140625" style="7" customWidth="1"/>
    <col min="6132" max="6132" width="9.140625" style="7"/>
    <col min="6133" max="6133" width="10" style="7" bestFit="1" customWidth="1"/>
    <col min="6134" max="6134" width="9.140625" style="7" customWidth="1"/>
    <col min="6135" max="6364" width="9.140625" style="7"/>
    <col min="6365" max="6365" width="34.140625" style="7" customWidth="1"/>
    <col min="6366" max="6366" width="7.5703125" style="7" customWidth="1"/>
    <col min="6367" max="6367" width="15.42578125" style="7" customWidth="1"/>
    <col min="6368" max="6368" width="15" style="7" customWidth="1"/>
    <col min="6369" max="6372" width="14.7109375" style="7" customWidth="1"/>
    <col min="6373" max="6373" width="0" style="7" hidden="1" customWidth="1"/>
    <col min="6374" max="6374" width="14.42578125" style="7" customWidth="1"/>
    <col min="6375" max="6375" width="14.140625" style="7" customWidth="1"/>
    <col min="6376" max="6376" width="12.85546875" style="7" customWidth="1"/>
    <col min="6377" max="6377" width="13.140625" style="7" customWidth="1"/>
    <col min="6378" max="6381" width="0" style="7" hidden="1" customWidth="1"/>
    <col min="6382" max="6382" width="13.5703125" style="7" customWidth="1"/>
    <col min="6383" max="6383" width="13.85546875" style="7" customWidth="1"/>
    <col min="6384" max="6384" width="11" style="7" customWidth="1"/>
    <col min="6385" max="6386" width="12.7109375" style="7" customWidth="1"/>
    <col min="6387" max="6387" width="13.140625" style="7" customWidth="1"/>
    <col min="6388" max="6388" width="9.140625" style="7"/>
    <col min="6389" max="6389" width="10" style="7" bestFit="1" customWidth="1"/>
    <col min="6390" max="6390" width="9.140625" style="7" customWidth="1"/>
    <col min="6391" max="6620" width="9.140625" style="7"/>
    <col min="6621" max="6621" width="34.140625" style="7" customWidth="1"/>
    <col min="6622" max="6622" width="7.5703125" style="7" customWidth="1"/>
    <col min="6623" max="6623" width="15.42578125" style="7" customWidth="1"/>
    <col min="6624" max="6624" width="15" style="7" customWidth="1"/>
    <col min="6625" max="6628" width="14.7109375" style="7" customWidth="1"/>
    <col min="6629" max="6629" width="0" style="7" hidden="1" customWidth="1"/>
    <col min="6630" max="6630" width="14.42578125" style="7" customWidth="1"/>
    <col min="6631" max="6631" width="14.140625" style="7" customWidth="1"/>
    <col min="6632" max="6632" width="12.85546875" style="7" customWidth="1"/>
    <col min="6633" max="6633" width="13.140625" style="7" customWidth="1"/>
    <col min="6634" max="6637" width="0" style="7" hidden="1" customWidth="1"/>
    <col min="6638" max="6638" width="13.5703125" style="7" customWidth="1"/>
    <col min="6639" max="6639" width="13.85546875" style="7" customWidth="1"/>
    <col min="6640" max="6640" width="11" style="7" customWidth="1"/>
    <col min="6641" max="6642" width="12.7109375" style="7" customWidth="1"/>
    <col min="6643" max="6643" width="13.140625" style="7" customWidth="1"/>
    <col min="6644" max="6644" width="9.140625" style="7"/>
    <col min="6645" max="6645" width="10" style="7" bestFit="1" customWidth="1"/>
    <col min="6646" max="6646" width="9.140625" style="7" customWidth="1"/>
    <col min="6647" max="6876" width="9.140625" style="7"/>
    <col min="6877" max="6877" width="34.140625" style="7" customWidth="1"/>
    <col min="6878" max="6878" width="7.5703125" style="7" customWidth="1"/>
    <col min="6879" max="6879" width="15.42578125" style="7" customWidth="1"/>
    <col min="6880" max="6880" width="15" style="7" customWidth="1"/>
    <col min="6881" max="6884" width="14.7109375" style="7" customWidth="1"/>
    <col min="6885" max="6885" width="0" style="7" hidden="1" customWidth="1"/>
    <col min="6886" max="6886" width="14.42578125" style="7" customWidth="1"/>
    <col min="6887" max="6887" width="14.140625" style="7" customWidth="1"/>
    <col min="6888" max="6888" width="12.85546875" style="7" customWidth="1"/>
    <col min="6889" max="6889" width="13.140625" style="7" customWidth="1"/>
    <col min="6890" max="6893" width="0" style="7" hidden="1" customWidth="1"/>
    <col min="6894" max="6894" width="13.5703125" style="7" customWidth="1"/>
    <col min="6895" max="6895" width="13.85546875" style="7" customWidth="1"/>
    <col min="6896" max="6896" width="11" style="7" customWidth="1"/>
    <col min="6897" max="6898" width="12.7109375" style="7" customWidth="1"/>
    <col min="6899" max="6899" width="13.140625" style="7" customWidth="1"/>
    <col min="6900" max="6900" width="9.140625" style="7"/>
    <col min="6901" max="6901" width="10" style="7" bestFit="1" customWidth="1"/>
    <col min="6902" max="6902" width="9.140625" style="7" customWidth="1"/>
    <col min="6903" max="7132" width="9.140625" style="7"/>
    <col min="7133" max="7133" width="34.140625" style="7" customWidth="1"/>
    <col min="7134" max="7134" width="7.5703125" style="7" customWidth="1"/>
    <col min="7135" max="7135" width="15.42578125" style="7" customWidth="1"/>
    <col min="7136" max="7136" width="15" style="7" customWidth="1"/>
    <col min="7137" max="7140" width="14.7109375" style="7" customWidth="1"/>
    <col min="7141" max="7141" width="0" style="7" hidden="1" customWidth="1"/>
    <col min="7142" max="7142" width="14.42578125" style="7" customWidth="1"/>
    <col min="7143" max="7143" width="14.140625" style="7" customWidth="1"/>
    <col min="7144" max="7144" width="12.85546875" style="7" customWidth="1"/>
    <col min="7145" max="7145" width="13.140625" style="7" customWidth="1"/>
    <col min="7146" max="7149" width="0" style="7" hidden="1" customWidth="1"/>
    <col min="7150" max="7150" width="13.5703125" style="7" customWidth="1"/>
    <col min="7151" max="7151" width="13.85546875" style="7" customWidth="1"/>
    <col min="7152" max="7152" width="11" style="7" customWidth="1"/>
    <col min="7153" max="7154" width="12.7109375" style="7" customWidth="1"/>
    <col min="7155" max="7155" width="13.140625" style="7" customWidth="1"/>
    <col min="7156" max="7156" width="9.140625" style="7"/>
    <col min="7157" max="7157" width="10" style="7" bestFit="1" customWidth="1"/>
    <col min="7158" max="7158" width="9.140625" style="7" customWidth="1"/>
    <col min="7159" max="7388" width="9.140625" style="7"/>
    <col min="7389" max="7389" width="34.140625" style="7" customWidth="1"/>
    <col min="7390" max="7390" width="7.5703125" style="7" customWidth="1"/>
    <col min="7391" max="7391" width="15.42578125" style="7" customWidth="1"/>
    <col min="7392" max="7392" width="15" style="7" customWidth="1"/>
    <col min="7393" max="7396" width="14.7109375" style="7" customWidth="1"/>
    <col min="7397" max="7397" width="0" style="7" hidden="1" customWidth="1"/>
    <col min="7398" max="7398" width="14.42578125" style="7" customWidth="1"/>
    <col min="7399" max="7399" width="14.140625" style="7" customWidth="1"/>
    <col min="7400" max="7400" width="12.85546875" style="7" customWidth="1"/>
    <col min="7401" max="7401" width="13.140625" style="7" customWidth="1"/>
    <col min="7402" max="7405" width="0" style="7" hidden="1" customWidth="1"/>
    <col min="7406" max="7406" width="13.5703125" style="7" customWidth="1"/>
    <col min="7407" max="7407" width="13.85546875" style="7" customWidth="1"/>
    <col min="7408" max="7408" width="11" style="7" customWidth="1"/>
    <col min="7409" max="7410" width="12.7109375" style="7" customWidth="1"/>
    <col min="7411" max="7411" width="13.140625" style="7" customWidth="1"/>
    <col min="7412" max="7412" width="9.140625" style="7"/>
    <col min="7413" max="7413" width="10" style="7" bestFit="1" customWidth="1"/>
    <col min="7414" max="7414" width="9.140625" style="7" customWidth="1"/>
    <col min="7415" max="7644" width="9.140625" style="7"/>
    <col min="7645" max="7645" width="34.140625" style="7" customWidth="1"/>
    <col min="7646" max="7646" width="7.5703125" style="7" customWidth="1"/>
    <col min="7647" max="7647" width="15.42578125" style="7" customWidth="1"/>
    <col min="7648" max="7648" width="15" style="7" customWidth="1"/>
    <col min="7649" max="7652" width="14.7109375" style="7" customWidth="1"/>
    <col min="7653" max="7653" width="0" style="7" hidden="1" customWidth="1"/>
    <col min="7654" max="7654" width="14.42578125" style="7" customWidth="1"/>
    <col min="7655" max="7655" width="14.140625" style="7" customWidth="1"/>
    <col min="7656" max="7656" width="12.85546875" style="7" customWidth="1"/>
    <col min="7657" max="7657" width="13.140625" style="7" customWidth="1"/>
    <col min="7658" max="7661" width="0" style="7" hidden="1" customWidth="1"/>
    <col min="7662" max="7662" width="13.5703125" style="7" customWidth="1"/>
    <col min="7663" max="7663" width="13.85546875" style="7" customWidth="1"/>
    <col min="7664" max="7664" width="11" style="7" customWidth="1"/>
    <col min="7665" max="7666" width="12.7109375" style="7" customWidth="1"/>
    <col min="7667" max="7667" width="13.140625" style="7" customWidth="1"/>
    <col min="7668" max="7668" width="9.140625" style="7"/>
    <col min="7669" max="7669" width="10" style="7" bestFit="1" customWidth="1"/>
    <col min="7670" max="7670" width="9.140625" style="7" customWidth="1"/>
    <col min="7671" max="7900" width="9.140625" style="7"/>
    <col min="7901" max="7901" width="34.140625" style="7" customWidth="1"/>
    <col min="7902" max="7902" width="7.5703125" style="7" customWidth="1"/>
    <col min="7903" max="7903" width="15.42578125" style="7" customWidth="1"/>
    <col min="7904" max="7904" width="15" style="7" customWidth="1"/>
    <col min="7905" max="7908" width="14.7109375" style="7" customWidth="1"/>
    <col min="7909" max="7909" width="0" style="7" hidden="1" customWidth="1"/>
    <col min="7910" max="7910" width="14.42578125" style="7" customWidth="1"/>
    <col min="7911" max="7911" width="14.140625" style="7" customWidth="1"/>
    <col min="7912" max="7912" width="12.85546875" style="7" customWidth="1"/>
    <col min="7913" max="7913" width="13.140625" style="7" customWidth="1"/>
    <col min="7914" max="7917" width="0" style="7" hidden="1" customWidth="1"/>
    <col min="7918" max="7918" width="13.5703125" style="7" customWidth="1"/>
    <col min="7919" max="7919" width="13.85546875" style="7" customWidth="1"/>
    <col min="7920" max="7920" width="11" style="7" customWidth="1"/>
    <col min="7921" max="7922" width="12.7109375" style="7" customWidth="1"/>
    <col min="7923" max="7923" width="13.140625" style="7" customWidth="1"/>
    <col min="7924" max="7924" width="9.140625" style="7"/>
    <col min="7925" max="7925" width="10" style="7" bestFit="1" customWidth="1"/>
    <col min="7926" max="7926" width="9.140625" style="7" customWidth="1"/>
    <col min="7927" max="8156" width="9.140625" style="7"/>
    <col min="8157" max="8157" width="34.140625" style="7" customWidth="1"/>
    <col min="8158" max="8158" width="7.5703125" style="7" customWidth="1"/>
    <col min="8159" max="8159" width="15.42578125" style="7" customWidth="1"/>
    <col min="8160" max="8160" width="15" style="7" customWidth="1"/>
    <col min="8161" max="8164" width="14.7109375" style="7" customWidth="1"/>
    <col min="8165" max="8165" width="0" style="7" hidden="1" customWidth="1"/>
    <col min="8166" max="8166" width="14.42578125" style="7" customWidth="1"/>
    <col min="8167" max="8167" width="14.140625" style="7" customWidth="1"/>
    <col min="8168" max="8168" width="12.85546875" style="7" customWidth="1"/>
    <col min="8169" max="8169" width="13.140625" style="7" customWidth="1"/>
    <col min="8170" max="8173" width="0" style="7" hidden="1" customWidth="1"/>
    <col min="8174" max="8174" width="13.5703125" style="7" customWidth="1"/>
    <col min="8175" max="8175" width="13.85546875" style="7" customWidth="1"/>
    <col min="8176" max="8176" width="11" style="7" customWidth="1"/>
    <col min="8177" max="8178" width="12.7109375" style="7" customWidth="1"/>
    <col min="8179" max="8179" width="13.140625" style="7" customWidth="1"/>
    <col min="8180" max="8180" width="9.140625" style="7"/>
    <col min="8181" max="8181" width="10" style="7" bestFit="1" customWidth="1"/>
    <col min="8182" max="8182" width="9.140625" style="7" customWidth="1"/>
    <col min="8183" max="8412" width="9.140625" style="7"/>
    <col min="8413" max="8413" width="34.140625" style="7" customWidth="1"/>
    <col min="8414" max="8414" width="7.5703125" style="7" customWidth="1"/>
    <col min="8415" max="8415" width="15.42578125" style="7" customWidth="1"/>
    <col min="8416" max="8416" width="15" style="7" customWidth="1"/>
    <col min="8417" max="8420" width="14.7109375" style="7" customWidth="1"/>
    <col min="8421" max="8421" width="0" style="7" hidden="1" customWidth="1"/>
    <col min="8422" max="8422" width="14.42578125" style="7" customWidth="1"/>
    <col min="8423" max="8423" width="14.140625" style="7" customWidth="1"/>
    <col min="8424" max="8424" width="12.85546875" style="7" customWidth="1"/>
    <col min="8425" max="8425" width="13.140625" style="7" customWidth="1"/>
    <col min="8426" max="8429" width="0" style="7" hidden="1" customWidth="1"/>
    <col min="8430" max="8430" width="13.5703125" style="7" customWidth="1"/>
    <col min="8431" max="8431" width="13.85546875" style="7" customWidth="1"/>
    <col min="8432" max="8432" width="11" style="7" customWidth="1"/>
    <col min="8433" max="8434" width="12.7109375" style="7" customWidth="1"/>
    <col min="8435" max="8435" width="13.140625" style="7" customWidth="1"/>
    <col min="8436" max="8436" width="9.140625" style="7"/>
    <col min="8437" max="8437" width="10" style="7" bestFit="1" customWidth="1"/>
    <col min="8438" max="8438" width="9.140625" style="7" customWidth="1"/>
    <col min="8439" max="8668" width="9.140625" style="7"/>
    <col min="8669" max="8669" width="34.140625" style="7" customWidth="1"/>
    <col min="8670" max="8670" width="7.5703125" style="7" customWidth="1"/>
    <col min="8671" max="8671" width="15.42578125" style="7" customWidth="1"/>
    <col min="8672" max="8672" width="15" style="7" customWidth="1"/>
    <col min="8673" max="8676" width="14.7109375" style="7" customWidth="1"/>
    <col min="8677" max="8677" width="0" style="7" hidden="1" customWidth="1"/>
    <col min="8678" max="8678" width="14.42578125" style="7" customWidth="1"/>
    <col min="8679" max="8679" width="14.140625" style="7" customWidth="1"/>
    <col min="8680" max="8680" width="12.85546875" style="7" customWidth="1"/>
    <col min="8681" max="8681" width="13.140625" style="7" customWidth="1"/>
    <col min="8682" max="8685" width="0" style="7" hidden="1" customWidth="1"/>
    <col min="8686" max="8686" width="13.5703125" style="7" customWidth="1"/>
    <col min="8687" max="8687" width="13.85546875" style="7" customWidth="1"/>
    <col min="8688" max="8688" width="11" style="7" customWidth="1"/>
    <col min="8689" max="8690" width="12.7109375" style="7" customWidth="1"/>
    <col min="8691" max="8691" width="13.140625" style="7" customWidth="1"/>
    <col min="8692" max="8692" width="9.140625" style="7"/>
    <col min="8693" max="8693" width="10" style="7" bestFit="1" customWidth="1"/>
    <col min="8694" max="8694" width="9.140625" style="7" customWidth="1"/>
    <col min="8695" max="8924" width="9.140625" style="7"/>
    <col min="8925" max="8925" width="34.140625" style="7" customWidth="1"/>
    <col min="8926" max="8926" width="7.5703125" style="7" customWidth="1"/>
    <col min="8927" max="8927" width="15.42578125" style="7" customWidth="1"/>
    <col min="8928" max="8928" width="15" style="7" customWidth="1"/>
    <col min="8929" max="8932" width="14.7109375" style="7" customWidth="1"/>
    <col min="8933" max="8933" width="0" style="7" hidden="1" customWidth="1"/>
    <col min="8934" max="8934" width="14.42578125" style="7" customWidth="1"/>
    <col min="8935" max="8935" width="14.140625" style="7" customWidth="1"/>
    <col min="8936" max="8936" width="12.85546875" style="7" customWidth="1"/>
    <col min="8937" max="8937" width="13.140625" style="7" customWidth="1"/>
    <col min="8938" max="8941" width="0" style="7" hidden="1" customWidth="1"/>
    <col min="8942" max="8942" width="13.5703125" style="7" customWidth="1"/>
    <col min="8943" max="8943" width="13.85546875" style="7" customWidth="1"/>
    <col min="8944" max="8944" width="11" style="7" customWidth="1"/>
    <col min="8945" max="8946" width="12.7109375" style="7" customWidth="1"/>
    <col min="8947" max="8947" width="13.140625" style="7" customWidth="1"/>
    <col min="8948" max="8948" width="9.140625" style="7"/>
    <col min="8949" max="8949" width="10" style="7" bestFit="1" customWidth="1"/>
    <col min="8950" max="8950" width="9.140625" style="7" customWidth="1"/>
    <col min="8951" max="9180" width="9.140625" style="7"/>
    <col min="9181" max="9181" width="34.140625" style="7" customWidth="1"/>
    <col min="9182" max="9182" width="7.5703125" style="7" customWidth="1"/>
    <col min="9183" max="9183" width="15.42578125" style="7" customWidth="1"/>
    <col min="9184" max="9184" width="15" style="7" customWidth="1"/>
    <col min="9185" max="9188" width="14.7109375" style="7" customWidth="1"/>
    <col min="9189" max="9189" width="0" style="7" hidden="1" customWidth="1"/>
    <col min="9190" max="9190" width="14.42578125" style="7" customWidth="1"/>
    <col min="9191" max="9191" width="14.140625" style="7" customWidth="1"/>
    <col min="9192" max="9192" width="12.85546875" style="7" customWidth="1"/>
    <col min="9193" max="9193" width="13.140625" style="7" customWidth="1"/>
    <col min="9194" max="9197" width="0" style="7" hidden="1" customWidth="1"/>
    <col min="9198" max="9198" width="13.5703125" style="7" customWidth="1"/>
    <col min="9199" max="9199" width="13.85546875" style="7" customWidth="1"/>
    <col min="9200" max="9200" width="11" style="7" customWidth="1"/>
    <col min="9201" max="9202" width="12.7109375" style="7" customWidth="1"/>
    <col min="9203" max="9203" width="13.140625" style="7" customWidth="1"/>
    <col min="9204" max="9204" width="9.140625" style="7"/>
    <col min="9205" max="9205" width="10" style="7" bestFit="1" customWidth="1"/>
    <col min="9206" max="9206" width="9.140625" style="7" customWidth="1"/>
    <col min="9207" max="9436" width="9.140625" style="7"/>
    <col min="9437" max="9437" width="34.140625" style="7" customWidth="1"/>
    <col min="9438" max="9438" width="7.5703125" style="7" customWidth="1"/>
    <col min="9439" max="9439" width="15.42578125" style="7" customWidth="1"/>
    <col min="9440" max="9440" width="15" style="7" customWidth="1"/>
    <col min="9441" max="9444" width="14.7109375" style="7" customWidth="1"/>
    <col min="9445" max="9445" width="0" style="7" hidden="1" customWidth="1"/>
    <col min="9446" max="9446" width="14.42578125" style="7" customWidth="1"/>
    <col min="9447" max="9447" width="14.140625" style="7" customWidth="1"/>
    <col min="9448" max="9448" width="12.85546875" style="7" customWidth="1"/>
    <col min="9449" max="9449" width="13.140625" style="7" customWidth="1"/>
    <col min="9450" max="9453" width="0" style="7" hidden="1" customWidth="1"/>
    <col min="9454" max="9454" width="13.5703125" style="7" customWidth="1"/>
    <col min="9455" max="9455" width="13.85546875" style="7" customWidth="1"/>
    <col min="9456" max="9456" width="11" style="7" customWidth="1"/>
    <col min="9457" max="9458" width="12.7109375" style="7" customWidth="1"/>
    <col min="9459" max="9459" width="13.140625" style="7" customWidth="1"/>
    <col min="9460" max="9460" width="9.140625" style="7"/>
    <col min="9461" max="9461" width="10" style="7" bestFit="1" customWidth="1"/>
    <col min="9462" max="9462" width="9.140625" style="7" customWidth="1"/>
    <col min="9463" max="9692" width="9.140625" style="7"/>
    <col min="9693" max="9693" width="34.140625" style="7" customWidth="1"/>
    <col min="9694" max="9694" width="7.5703125" style="7" customWidth="1"/>
    <col min="9695" max="9695" width="15.42578125" style="7" customWidth="1"/>
    <col min="9696" max="9696" width="15" style="7" customWidth="1"/>
    <col min="9697" max="9700" width="14.7109375" style="7" customWidth="1"/>
    <col min="9701" max="9701" width="0" style="7" hidden="1" customWidth="1"/>
    <col min="9702" max="9702" width="14.42578125" style="7" customWidth="1"/>
    <col min="9703" max="9703" width="14.140625" style="7" customWidth="1"/>
    <col min="9704" max="9704" width="12.85546875" style="7" customWidth="1"/>
    <col min="9705" max="9705" width="13.140625" style="7" customWidth="1"/>
    <col min="9706" max="9709" width="0" style="7" hidden="1" customWidth="1"/>
    <col min="9710" max="9710" width="13.5703125" style="7" customWidth="1"/>
    <col min="9711" max="9711" width="13.85546875" style="7" customWidth="1"/>
    <col min="9712" max="9712" width="11" style="7" customWidth="1"/>
    <col min="9713" max="9714" width="12.7109375" style="7" customWidth="1"/>
    <col min="9715" max="9715" width="13.140625" style="7" customWidth="1"/>
    <col min="9716" max="9716" width="9.140625" style="7"/>
    <col min="9717" max="9717" width="10" style="7" bestFit="1" customWidth="1"/>
    <col min="9718" max="9718" width="9.140625" style="7" customWidth="1"/>
    <col min="9719" max="9948" width="9.140625" style="7"/>
    <col min="9949" max="9949" width="34.140625" style="7" customWidth="1"/>
    <col min="9950" max="9950" width="7.5703125" style="7" customWidth="1"/>
    <col min="9951" max="9951" width="15.42578125" style="7" customWidth="1"/>
    <col min="9952" max="9952" width="15" style="7" customWidth="1"/>
    <col min="9953" max="9956" width="14.7109375" style="7" customWidth="1"/>
    <col min="9957" max="9957" width="0" style="7" hidden="1" customWidth="1"/>
    <col min="9958" max="9958" width="14.42578125" style="7" customWidth="1"/>
    <col min="9959" max="9959" width="14.140625" style="7" customWidth="1"/>
    <col min="9960" max="9960" width="12.85546875" style="7" customWidth="1"/>
    <col min="9961" max="9961" width="13.140625" style="7" customWidth="1"/>
    <col min="9962" max="9965" width="0" style="7" hidden="1" customWidth="1"/>
    <col min="9966" max="9966" width="13.5703125" style="7" customWidth="1"/>
    <col min="9967" max="9967" width="13.85546875" style="7" customWidth="1"/>
    <col min="9968" max="9968" width="11" style="7" customWidth="1"/>
    <col min="9969" max="9970" width="12.7109375" style="7" customWidth="1"/>
    <col min="9971" max="9971" width="13.140625" style="7" customWidth="1"/>
    <col min="9972" max="9972" width="9.140625" style="7"/>
    <col min="9973" max="9973" width="10" style="7" bestFit="1" customWidth="1"/>
    <col min="9974" max="9974" width="9.140625" style="7" customWidth="1"/>
    <col min="9975" max="10204" width="9.140625" style="7"/>
    <col min="10205" max="10205" width="34.140625" style="7" customWidth="1"/>
    <col min="10206" max="10206" width="7.5703125" style="7" customWidth="1"/>
    <col min="10207" max="10207" width="15.42578125" style="7" customWidth="1"/>
    <col min="10208" max="10208" width="15" style="7" customWidth="1"/>
    <col min="10209" max="10212" width="14.7109375" style="7" customWidth="1"/>
    <col min="10213" max="10213" width="0" style="7" hidden="1" customWidth="1"/>
    <col min="10214" max="10214" width="14.42578125" style="7" customWidth="1"/>
    <col min="10215" max="10215" width="14.140625" style="7" customWidth="1"/>
    <col min="10216" max="10216" width="12.85546875" style="7" customWidth="1"/>
    <col min="10217" max="10217" width="13.140625" style="7" customWidth="1"/>
    <col min="10218" max="10221" width="0" style="7" hidden="1" customWidth="1"/>
    <col min="10222" max="10222" width="13.5703125" style="7" customWidth="1"/>
    <col min="10223" max="10223" width="13.85546875" style="7" customWidth="1"/>
    <col min="10224" max="10224" width="11" style="7" customWidth="1"/>
    <col min="10225" max="10226" width="12.7109375" style="7" customWidth="1"/>
    <col min="10227" max="10227" width="13.140625" style="7" customWidth="1"/>
    <col min="10228" max="10228" width="9.140625" style="7"/>
    <col min="10229" max="10229" width="10" style="7" bestFit="1" customWidth="1"/>
    <col min="10230" max="10230" width="9.140625" style="7" customWidth="1"/>
    <col min="10231" max="10460" width="9.140625" style="7"/>
    <col min="10461" max="10461" width="34.140625" style="7" customWidth="1"/>
    <col min="10462" max="10462" width="7.5703125" style="7" customWidth="1"/>
    <col min="10463" max="10463" width="15.42578125" style="7" customWidth="1"/>
    <col min="10464" max="10464" width="15" style="7" customWidth="1"/>
    <col min="10465" max="10468" width="14.7109375" style="7" customWidth="1"/>
    <col min="10469" max="10469" width="0" style="7" hidden="1" customWidth="1"/>
    <col min="10470" max="10470" width="14.42578125" style="7" customWidth="1"/>
    <col min="10471" max="10471" width="14.140625" style="7" customWidth="1"/>
    <col min="10472" max="10472" width="12.85546875" style="7" customWidth="1"/>
    <col min="10473" max="10473" width="13.140625" style="7" customWidth="1"/>
    <col min="10474" max="10477" width="0" style="7" hidden="1" customWidth="1"/>
    <col min="10478" max="10478" width="13.5703125" style="7" customWidth="1"/>
    <col min="10479" max="10479" width="13.85546875" style="7" customWidth="1"/>
    <col min="10480" max="10480" width="11" style="7" customWidth="1"/>
    <col min="10481" max="10482" width="12.7109375" style="7" customWidth="1"/>
    <col min="10483" max="10483" width="13.140625" style="7" customWidth="1"/>
    <col min="10484" max="10484" width="9.140625" style="7"/>
    <col min="10485" max="10485" width="10" style="7" bestFit="1" customWidth="1"/>
    <col min="10486" max="10486" width="9.140625" style="7" customWidth="1"/>
    <col min="10487" max="10716" width="9.140625" style="7"/>
    <col min="10717" max="10717" width="34.140625" style="7" customWidth="1"/>
    <col min="10718" max="10718" width="7.5703125" style="7" customWidth="1"/>
    <col min="10719" max="10719" width="15.42578125" style="7" customWidth="1"/>
    <col min="10720" max="10720" width="15" style="7" customWidth="1"/>
    <col min="10721" max="10724" width="14.7109375" style="7" customWidth="1"/>
    <col min="10725" max="10725" width="0" style="7" hidden="1" customWidth="1"/>
    <col min="10726" max="10726" width="14.42578125" style="7" customWidth="1"/>
    <col min="10727" max="10727" width="14.140625" style="7" customWidth="1"/>
    <col min="10728" max="10728" width="12.85546875" style="7" customWidth="1"/>
    <col min="10729" max="10729" width="13.140625" style="7" customWidth="1"/>
    <col min="10730" max="10733" width="0" style="7" hidden="1" customWidth="1"/>
    <col min="10734" max="10734" width="13.5703125" style="7" customWidth="1"/>
    <col min="10735" max="10735" width="13.85546875" style="7" customWidth="1"/>
    <col min="10736" max="10736" width="11" style="7" customWidth="1"/>
    <col min="10737" max="10738" width="12.7109375" style="7" customWidth="1"/>
    <col min="10739" max="10739" width="13.140625" style="7" customWidth="1"/>
    <col min="10740" max="10740" width="9.140625" style="7"/>
    <col min="10741" max="10741" width="10" style="7" bestFit="1" customWidth="1"/>
    <col min="10742" max="10742" width="9.140625" style="7" customWidth="1"/>
    <col min="10743" max="10972" width="9.140625" style="7"/>
    <col min="10973" max="10973" width="34.140625" style="7" customWidth="1"/>
    <col min="10974" max="10974" width="7.5703125" style="7" customWidth="1"/>
    <col min="10975" max="10975" width="15.42578125" style="7" customWidth="1"/>
    <col min="10976" max="10976" width="15" style="7" customWidth="1"/>
    <col min="10977" max="10980" width="14.7109375" style="7" customWidth="1"/>
    <col min="10981" max="10981" width="0" style="7" hidden="1" customWidth="1"/>
    <col min="10982" max="10982" width="14.42578125" style="7" customWidth="1"/>
    <col min="10983" max="10983" width="14.140625" style="7" customWidth="1"/>
    <col min="10984" max="10984" width="12.85546875" style="7" customWidth="1"/>
    <col min="10985" max="10985" width="13.140625" style="7" customWidth="1"/>
    <col min="10986" max="10989" width="0" style="7" hidden="1" customWidth="1"/>
    <col min="10990" max="10990" width="13.5703125" style="7" customWidth="1"/>
    <col min="10991" max="10991" width="13.85546875" style="7" customWidth="1"/>
    <col min="10992" max="10992" width="11" style="7" customWidth="1"/>
    <col min="10993" max="10994" width="12.7109375" style="7" customWidth="1"/>
    <col min="10995" max="10995" width="13.140625" style="7" customWidth="1"/>
    <col min="10996" max="10996" width="9.140625" style="7"/>
    <col min="10997" max="10997" width="10" style="7" bestFit="1" customWidth="1"/>
    <col min="10998" max="10998" width="9.140625" style="7" customWidth="1"/>
    <col min="10999" max="11228" width="9.140625" style="7"/>
    <col min="11229" max="11229" width="34.140625" style="7" customWidth="1"/>
    <col min="11230" max="11230" width="7.5703125" style="7" customWidth="1"/>
    <col min="11231" max="11231" width="15.42578125" style="7" customWidth="1"/>
    <col min="11232" max="11232" width="15" style="7" customWidth="1"/>
    <col min="11233" max="11236" width="14.7109375" style="7" customWidth="1"/>
    <col min="11237" max="11237" width="0" style="7" hidden="1" customWidth="1"/>
    <col min="11238" max="11238" width="14.42578125" style="7" customWidth="1"/>
    <col min="11239" max="11239" width="14.140625" style="7" customWidth="1"/>
    <col min="11240" max="11240" width="12.85546875" style="7" customWidth="1"/>
    <col min="11241" max="11241" width="13.140625" style="7" customWidth="1"/>
    <col min="11242" max="11245" width="0" style="7" hidden="1" customWidth="1"/>
    <col min="11246" max="11246" width="13.5703125" style="7" customWidth="1"/>
    <col min="11247" max="11247" width="13.85546875" style="7" customWidth="1"/>
    <col min="11248" max="11248" width="11" style="7" customWidth="1"/>
    <col min="11249" max="11250" width="12.7109375" style="7" customWidth="1"/>
    <col min="11251" max="11251" width="13.140625" style="7" customWidth="1"/>
    <col min="11252" max="11252" width="9.140625" style="7"/>
    <col min="11253" max="11253" width="10" style="7" bestFit="1" customWidth="1"/>
    <col min="11254" max="11254" width="9.140625" style="7" customWidth="1"/>
    <col min="11255" max="11484" width="9.140625" style="7"/>
    <col min="11485" max="11485" width="34.140625" style="7" customWidth="1"/>
    <col min="11486" max="11486" width="7.5703125" style="7" customWidth="1"/>
    <col min="11487" max="11487" width="15.42578125" style="7" customWidth="1"/>
    <col min="11488" max="11488" width="15" style="7" customWidth="1"/>
    <col min="11489" max="11492" width="14.7109375" style="7" customWidth="1"/>
    <col min="11493" max="11493" width="0" style="7" hidden="1" customWidth="1"/>
    <col min="11494" max="11494" width="14.42578125" style="7" customWidth="1"/>
    <col min="11495" max="11495" width="14.140625" style="7" customWidth="1"/>
    <col min="11496" max="11496" width="12.85546875" style="7" customWidth="1"/>
    <col min="11497" max="11497" width="13.140625" style="7" customWidth="1"/>
    <col min="11498" max="11501" width="0" style="7" hidden="1" customWidth="1"/>
    <col min="11502" max="11502" width="13.5703125" style="7" customWidth="1"/>
    <col min="11503" max="11503" width="13.85546875" style="7" customWidth="1"/>
    <col min="11504" max="11504" width="11" style="7" customWidth="1"/>
    <col min="11505" max="11506" width="12.7109375" style="7" customWidth="1"/>
    <col min="11507" max="11507" width="13.140625" style="7" customWidth="1"/>
    <col min="11508" max="11508" width="9.140625" style="7"/>
    <col min="11509" max="11509" width="10" style="7" bestFit="1" customWidth="1"/>
    <col min="11510" max="11510" width="9.140625" style="7" customWidth="1"/>
    <col min="11511" max="11740" width="9.140625" style="7"/>
    <col min="11741" max="11741" width="34.140625" style="7" customWidth="1"/>
    <col min="11742" max="11742" width="7.5703125" style="7" customWidth="1"/>
    <col min="11743" max="11743" width="15.42578125" style="7" customWidth="1"/>
    <col min="11744" max="11744" width="15" style="7" customWidth="1"/>
    <col min="11745" max="11748" width="14.7109375" style="7" customWidth="1"/>
    <col min="11749" max="11749" width="0" style="7" hidden="1" customWidth="1"/>
    <col min="11750" max="11750" width="14.42578125" style="7" customWidth="1"/>
    <col min="11751" max="11751" width="14.140625" style="7" customWidth="1"/>
    <col min="11752" max="11752" width="12.85546875" style="7" customWidth="1"/>
    <col min="11753" max="11753" width="13.140625" style="7" customWidth="1"/>
    <col min="11754" max="11757" width="0" style="7" hidden="1" customWidth="1"/>
    <col min="11758" max="11758" width="13.5703125" style="7" customWidth="1"/>
    <col min="11759" max="11759" width="13.85546875" style="7" customWidth="1"/>
    <col min="11760" max="11760" width="11" style="7" customWidth="1"/>
    <col min="11761" max="11762" width="12.7109375" style="7" customWidth="1"/>
    <col min="11763" max="11763" width="13.140625" style="7" customWidth="1"/>
    <col min="11764" max="11764" width="9.140625" style="7"/>
    <col min="11765" max="11765" width="10" style="7" bestFit="1" customWidth="1"/>
    <col min="11766" max="11766" width="9.140625" style="7" customWidth="1"/>
    <col min="11767" max="11996" width="9.140625" style="7"/>
    <col min="11997" max="11997" width="34.140625" style="7" customWidth="1"/>
    <col min="11998" max="11998" width="7.5703125" style="7" customWidth="1"/>
    <col min="11999" max="11999" width="15.42578125" style="7" customWidth="1"/>
    <col min="12000" max="12000" width="15" style="7" customWidth="1"/>
    <col min="12001" max="12004" width="14.7109375" style="7" customWidth="1"/>
    <col min="12005" max="12005" width="0" style="7" hidden="1" customWidth="1"/>
    <col min="12006" max="12006" width="14.42578125" style="7" customWidth="1"/>
    <col min="12007" max="12007" width="14.140625" style="7" customWidth="1"/>
    <col min="12008" max="12008" width="12.85546875" style="7" customWidth="1"/>
    <col min="12009" max="12009" width="13.140625" style="7" customWidth="1"/>
    <col min="12010" max="12013" width="0" style="7" hidden="1" customWidth="1"/>
    <col min="12014" max="12014" width="13.5703125" style="7" customWidth="1"/>
    <col min="12015" max="12015" width="13.85546875" style="7" customWidth="1"/>
    <col min="12016" max="12016" width="11" style="7" customWidth="1"/>
    <col min="12017" max="12018" width="12.7109375" style="7" customWidth="1"/>
    <col min="12019" max="12019" width="13.140625" style="7" customWidth="1"/>
    <col min="12020" max="12020" width="9.140625" style="7"/>
    <col min="12021" max="12021" width="10" style="7" bestFit="1" customWidth="1"/>
    <col min="12022" max="12022" width="9.140625" style="7" customWidth="1"/>
    <col min="12023" max="12252" width="9.140625" style="7"/>
    <col min="12253" max="12253" width="34.140625" style="7" customWidth="1"/>
    <col min="12254" max="12254" width="7.5703125" style="7" customWidth="1"/>
    <col min="12255" max="12255" width="15.42578125" style="7" customWidth="1"/>
    <col min="12256" max="12256" width="15" style="7" customWidth="1"/>
    <col min="12257" max="12260" width="14.7109375" style="7" customWidth="1"/>
    <col min="12261" max="12261" width="0" style="7" hidden="1" customWidth="1"/>
    <col min="12262" max="12262" width="14.42578125" style="7" customWidth="1"/>
    <col min="12263" max="12263" width="14.140625" style="7" customWidth="1"/>
    <col min="12264" max="12264" width="12.85546875" style="7" customWidth="1"/>
    <col min="12265" max="12265" width="13.140625" style="7" customWidth="1"/>
    <col min="12266" max="12269" width="0" style="7" hidden="1" customWidth="1"/>
    <col min="12270" max="12270" width="13.5703125" style="7" customWidth="1"/>
    <col min="12271" max="12271" width="13.85546875" style="7" customWidth="1"/>
    <col min="12272" max="12272" width="11" style="7" customWidth="1"/>
    <col min="12273" max="12274" width="12.7109375" style="7" customWidth="1"/>
    <col min="12275" max="12275" width="13.140625" style="7" customWidth="1"/>
    <col min="12276" max="12276" width="9.140625" style="7"/>
    <col min="12277" max="12277" width="10" style="7" bestFit="1" customWidth="1"/>
    <col min="12278" max="12278" width="9.140625" style="7" customWidth="1"/>
    <col min="12279" max="12508" width="9.140625" style="7"/>
    <col min="12509" max="12509" width="34.140625" style="7" customWidth="1"/>
    <col min="12510" max="12510" width="7.5703125" style="7" customWidth="1"/>
    <col min="12511" max="12511" width="15.42578125" style="7" customWidth="1"/>
    <col min="12512" max="12512" width="15" style="7" customWidth="1"/>
    <col min="12513" max="12516" width="14.7109375" style="7" customWidth="1"/>
    <col min="12517" max="12517" width="0" style="7" hidden="1" customWidth="1"/>
    <col min="12518" max="12518" width="14.42578125" style="7" customWidth="1"/>
    <col min="12519" max="12519" width="14.140625" style="7" customWidth="1"/>
    <col min="12520" max="12520" width="12.85546875" style="7" customWidth="1"/>
    <col min="12521" max="12521" width="13.140625" style="7" customWidth="1"/>
    <col min="12522" max="12525" width="0" style="7" hidden="1" customWidth="1"/>
    <col min="12526" max="12526" width="13.5703125" style="7" customWidth="1"/>
    <col min="12527" max="12527" width="13.85546875" style="7" customWidth="1"/>
    <col min="12528" max="12528" width="11" style="7" customWidth="1"/>
    <col min="12529" max="12530" width="12.7109375" style="7" customWidth="1"/>
    <col min="12531" max="12531" width="13.140625" style="7" customWidth="1"/>
    <col min="12532" max="12532" width="9.140625" style="7"/>
    <col min="12533" max="12533" width="10" style="7" bestFit="1" customWidth="1"/>
    <col min="12534" max="12534" width="9.140625" style="7" customWidth="1"/>
    <col min="12535" max="12764" width="9.140625" style="7"/>
    <col min="12765" max="12765" width="34.140625" style="7" customWidth="1"/>
    <col min="12766" max="12766" width="7.5703125" style="7" customWidth="1"/>
    <col min="12767" max="12767" width="15.42578125" style="7" customWidth="1"/>
    <col min="12768" max="12768" width="15" style="7" customWidth="1"/>
    <col min="12769" max="12772" width="14.7109375" style="7" customWidth="1"/>
    <col min="12773" max="12773" width="0" style="7" hidden="1" customWidth="1"/>
    <col min="12774" max="12774" width="14.42578125" style="7" customWidth="1"/>
    <col min="12775" max="12775" width="14.140625" style="7" customWidth="1"/>
    <col min="12776" max="12776" width="12.85546875" style="7" customWidth="1"/>
    <col min="12777" max="12777" width="13.140625" style="7" customWidth="1"/>
    <col min="12778" max="12781" width="0" style="7" hidden="1" customWidth="1"/>
    <col min="12782" max="12782" width="13.5703125" style="7" customWidth="1"/>
    <col min="12783" max="12783" width="13.85546875" style="7" customWidth="1"/>
    <col min="12784" max="12784" width="11" style="7" customWidth="1"/>
    <col min="12785" max="12786" width="12.7109375" style="7" customWidth="1"/>
    <col min="12787" max="12787" width="13.140625" style="7" customWidth="1"/>
    <col min="12788" max="12788" width="9.140625" style="7"/>
    <col min="12789" max="12789" width="10" style="7" bestFit="1" customWidth="1"/>
    <col min="12790" max="12790" width="9.140625" style="7" customWidth="1"/>
    <col min="12791" max="13020" width="9.140625" style="7"/>
    <col min="13021" max="13021" width="34.140625" style="7" customWidth="1"/>
    <col min="13022" max="13022" width="7.5703125" style="7" customWidth="1"/>
    <col min="13023" max="13023" width="15.42578125" style="7" customWidth="1"/>
    <col min="13024" max="13024" width="15" style="7" customWidth="1"/>
    <col min="13025" max="13028" width="14.7109375" style="7" customWidth="1"/>
    <col min="13029" max="13029" width="0" style="7" hidden="1" customWidth="1"/>
    <col min="13030" max="13030" width="14.42578125" style="7" customWidth="1"/>
    <col min="13031" max="13031" width="14.140625" style="7" customWidth="1"/>
    <col min="13032" max="13032" width="12.85546875" style="7" customWidth="1"/>
    <col min="13033" max="13033" width="13.140625" style="7" customWidth="1"/>
    <col min="13034" max="13037" width="0" style="7" hidden="1" customWidth="1"/>
    <col min="13038" max="13038" width="13.5703125" style="7" customWidth="1"/>
    <col min="13039" max="13039" width="13.85546875" style="7" customWidth="1"/>
    <col min="13040" max="13040" width="11" style="7" customWidth="1"/>
    <col min="13041" max="13042" width="12.7109375" style="7" customWidth="1"/>
    <col min="13043" max="13043" width="13.140625" style="7" customWidth="1"/>
    <col min="13044" max="13044" width="9.140625" style="7"/>
    <col min="13045" max="13045" width="10" style="7" bestFit="1" customWidth="1"/>
    <col min="13046" max="13046" width="9.140625" style="7" customWidth="1"/>
    <col min="13047" max="13276" width="9.140625" style="7"/>
    <col min="13277" max="13277" width="34.140625" style="7" customWidth="1"/>
    <col min="13278" max="13278" width="7.5703125" style="7" customWidth="1"/>
    <col min="13279" max="13279" width="15.42578125" style="7" customWidth="1"/>
    <col min="13280" max="13280" width="15" style="7" customWidth="1"/>
    <col min="13281" max="13284" width="14.7109375" style="7" customWidth="1"/>
    <col min="13285" max="13285" width="0" style="7" hidden="1" customWidth="1"/>
    <col min="13286" max="13286" width="14.42578125" style="7" customWidth="1"/>
    <col min="13287" max="13287" width="14.140625" style="7" customWidth="1"/>
    <col min="13288" max="13288" width="12.85546875" style="7" customWidth="1"/>
    <col min="13289" max="13289" width="13.140625" style="7" customWidth="1"/>
    <col min="13290" max="13293" width="0" style="7" hidden="1" customWidth="1"/>
    <col min="13294" max="13294" width="13.5703125" style="7" customWidth="1"/>
    <col min="13295" max="13295" width="13.85546875" style="7" customWidth="1"/>
    <col min="13296" max="13296" width="11" style="7" customWidth="1"/>
    <col min="13297" max="13298" width="12.7109375" style="7" customWidth="1"/>
    <col min="13299" max="13299" width="13.140625" style="7" customWidth="1"/>
    <col min="13300" max="13300" width="9.140625" style="7"/>
    <col min="13301" max="13301" width="10" style="7" bestFit="1" customWidth="1"/>
    <col min="13302" max="13302" width="9.140625" style="7" customWidth="1"/>
    <col min="13303" max="13532" width="9.140625" style="7"/>
    <col min="13533" max="13533" width="34.140625" style="7" customWidth="1"/>
    <col min="13534" max="13534" width="7.5703125" style="7" customWidth="1"/>
    <col min="13535" max="13535" width="15.42578125" style="7" customWidth="1"/>
    <col min="13536" max="13536" width="15" style="7" customWidth="1"/>
    <col min="13537" max="13540" width="14.7109375" style="7" customWidth="1"/>
    <col min="13541" max="13541" width="0" style="7" hidden="1" customWidth="1"/>
    <col min="13542" max="13542" width="14.42578125" style="7" customWidth="1"/>
    <col min="13543" max="13543" width="14.140625" style="7" customWidth="1"/>
    <col min="13544" max="13544" width="12.85546875" style="7" customWidth="1"/>
    <col min="13545" max="13545" width="13.140625" style="7" customWidth="1"/>
    <col min="13546" max="13549" width="0" style="7" hidden="1" customWidth="1"/>
    <col min="13550" max="13550" width="13.5703125" style="7" customWidth="1"/>
    <col min="13551" max="13551" width="13.85546875" style="7" customWidth="1"/>
    <col min="13552" max="13552" width="11" style="7" customWidth="1"/>
    <col min="13553" max="13554" width="12.7109375" style="7" customWidth="1"/>
    <col min="13555" max="13555" width="13.140625" style="7" customWidth="1"/>
    <col min="13556" max="13556" width="9.140625" style="7"/>
    <col min="13557" max="13557" width="10" style="7" bestFit="1" customWidth="1"/>
    <col min="13558" max="13558" width="9.140625" style="7" customWidth="1"/>
    <col min="13559" max="13788" width="9.140625" style="7"/>
    <col min="13789" max="13789" width="34.140625" style="7" customWidth="1"/>
    <col min="13790" max="13790" width="7.5703125" style="7" customWidth="1"/>
    <col min="13791" max="13791" width="15.42578125" style="7" customWidth="1"/>
    <col min="13792" max="13792" width="15" style="7" customWidth="1"/>
    <col min="13793" max="13796" width="14.7109375" style="7" customWidth="1"/>
    <col min="13797" max="13797" width="0" style="7" hidden="1" customWidth="1"/>
    <col min="13798" max="13798" width="14.42578125" style="7" customWidth="1"/>
    <col min="13799" max="13799" width="14.140625" style="7" customWidth="1"/>
    <col min="13800" max="13800" width="12.85546875" style="7" customWidth="1"/>
    <col min="13801" max="13801" width="13.140625" style="7" customWidth="1"/>
    <col min="13802" max="13805" width="0" style="7" hidden="1" customWidth="1"/>
    <col min="13806" max="13806" width="13.5703125" style="7" customWidth="1"/>
    <col min="13807" max="13807" width="13.85546875" style="7" customWidth="1"/>
    <col min="13808" max="13808" width="11" style="7" customWidth="1"/>
    <col min="13809" max="13810" width="12.7109375" style="7" customWidth="1"/>
    <col min="13811" max="13811" width="13.140625" style="7" customWidth="1"/>
    <col min="13812" max="13812" width="9.140625" style="7"/>
    <col min="13813" max="13813" width="10" style="7" bestFit="1" customWidth="1"/>
    <col min="13814" max="13814" width="9.140625" style="7" customWidth="1"/>
    <col min="13815" max="14044" width="9.140625" style="7"/>
    <col min="14045" max="14045" width="34.140625" style="7" customWidth="1"/>
    <col min="14046" max="14046" width="7.5703125" style="7" customWidth="1"/>
    <col min="14047" max="14047" width="15.42578125" style="7" customWidth="1"/>
    <col min="14048" max="14048" width="15" style="7" customWidth="1"/>
    <col min="14049" max="14052" width="14.7109375" style="7" customWidth="1"/>
    <col min="14053" max="14053" width="0" style="7" hidden="1" customWidth="1"/>
    <col min="14054" max="14054" width="14.42578125" style="7" customWidth="1"/>
    <col min="14055" max="14055" width="14.140625" style="7" customWidth="1"/>
    <col min="14056" max="14056" width="12.85546875" style="7" customWidth="1"/>
    <col min="14057" max="14057" width="13.140625" style="7" customWidth="1"/>
    <col min="14058" max="14061" width="0" style="7" hidden="1" customWidth="1"/>
    <col min="14062" max="14062" width="13.5703125" style="7" customWidth="1"/>
    <col min="14063" max="14063" width="13.85546875" style="7" customWidth="1"/>
    <col min="14064" max="14064" width="11" style="7" customWidth="1"/>
    <col min="14065" max="14066" width="12.7109375" style="7" customWidth="1"/>
    <col min="14067" max="14067" width="13.140625" style="7" customWidth="1"/>
    <col min="14068" max="14068" width="9.140625" style="7"/>
    <col min="14069" max="14069" width="10" style="7" bestFit="1" customWidth="1"/>
    <col min="14070" max="14070" width="9.140625" style="7" customWidth="1"/>
    <col min="14071" max="14300" width="9.140625" style="7"/>
    <col min="14301" max="14301" width="34.140625" style="7" customWidth="1"/>
    <col min="14302" max="14302" width="7.5703125" style="7" customWidth="1"/>
    <col min="14303" max="14303" width="15.42578125" style="7" customWidth="1"/>
    <col min="14304" max="14304" width="15" style="7" customWidth="1"/>
    <col min="14305" max="14308" width="14.7109375" style="7" customWidth="1"/>
    <col min="14309" max="14309" width="0" style="7" hidden="1" customWidth="1"/>
    <col min="14310" max="14310" width="14.42578125" style="7" customWidth="1"/>
    <col min="14311" max="14311" width="14.140625" style="7" customWidth="1"/>
    <col min="14312" max="14312" width="12.85546875" style="7" customWidth="1"/>
    <col min="14313" max="14313" width="13.140625" style="7" customWidth="1"/>
    <col min="14314" max="14317" width="0" style="7" hidden="1" customWidth="1"/>
    <col min="14318" max="14318" width="13.5703125" style="7" customWidth="1"/>
    <col min="14319" max="14319" width="13.85546875" style="7" customWidth="1"/>
    <col min="14320" max="14320" width="11" style="7" customWidth="1"/>
    <col min="14321" max="14322" width="12.7109375" style="7" customWidth="1"/>
    <col min="14323" max="14323" width="13.140625" style="7" customWidth="1"/>
    <col min="14324" max="14324" width="9.140625" style="7"/>
    <col min="14325" max="14325" width="10" style="7" bestFit="1" customWidth="1"/>
    <col min="14326" max="14326" width="9.140625" style="7" customWidth="1"/>
    <col min="14327" max="14556" width="9.140625" style="7"/>
    <col min="14557" max="14557" width="34.140625" style="7" customWidth="1"/>
    <col min="14558" max="14558" width="7.5703125" style="7" customWidth="1"/>
    <col min="14559" max="14559" width="15.42578125" style="7" customWidth="1"/>
    <col min="14560" max="14560" width="15" style="7" customWidth="1"/>
    <col min="14561" max="14564" width="14.7109375" style="7" customWidth="1"/>
    <col min="14565" max="14565" width="0" style="7" hidden="1" customWidth="1"/>
    <col min="14566" max="14566" width="14.42578125" style="7" customWidth="1"/>
    <col min="14567" max="14567" width="14.140625" style="7" customWidth="1"/>
    <col min="14568" max="14568" width="12.85546875" style="7" customWidth="1"/>
    <col min="14569" max="14569" width="13.140625" style="7" customWidth="1"/>
    <col min="14570" max="14573" width="0" style="7" hidden="1" customWidth="1"/>
    <col min="14574" max="14574" width="13.5703125" style="7" customWidth="1"/>
    <col min="14575" max="14575" width="13.85546875" style="7" customWidth="1"/>
    <col min="14576" max="14576" width="11" style="7" customWidth="1"/>
    <col min="14577" max="14578" width="12.7109375" style="7" customWidth="1"/>
    <col min="14579" max="14579" width="13.140625" style="7" customWidth="1"/>
    <col min="14580" max="14580" width="9.140625" style="7"/>
    <col min="14581" max="14581" width="10" style="7" bestFit="1" customWidth="1"/>
    <col min="14582" max="14582" width="9.140625" style="7" customWidth="1"/>
    <col min="14583" max="14812" width="9.140625" style="7"/>
    <col min="14813" max="14813" width="34.140625" style="7" customWidth="1"/>
    <col min="14814" max="14814" width="7.5703125" style="7" customWidth="1"/>
    <col min="14815" max="14815" width="15.42578125" style="7" customWidth="1"/>
    <col min="14816" max="14816" width="15" style="7" customWidth="1"/>
    <col min="14817" max="14820" width="14.7109375" style="7" customWidth="1"/>
    <col min="14821" max="14821" width="0" style="7" hidden="1" customWidth="1"/>
    <col min="14822" max="14822" width="14.42578125" style="7" customWidth="1"/>
    <col min="14823" max="14823" width="14.140625" style="7" customWidth="1"/>
    <col min="14824" max="14824" width="12.85546875" style="7" customWidth="1"/>
    <col min="14825" max="14825" width="13.140625" style="7" customWidth="1"/>
    <col min="14826" max="14829" width="0" style="7" hidden="1" customWidth="1"/>
    <col min="14830" max="14830" width="13.5703125" style="7" customWidth="1"/>
    <col min="14831" max="14831" width="13.85546875" style="7" customWidth="1"/>
    <col min="14832" max="14832" width="11" style="7" customWidth="1"/>
    <col min="14833" max="14834" width="12.7109375" style="7" customWidth="1"/>
    <col min="14835" max="14835" width="13.140625" style="7" customWidth="1"/>
    <col min="14836" max="14836" width="9.140625" style="7"/>
    <col min="14837" max="14837" width="10" style="7" bestFit="1" customWidth="1"/>
    <col min="14838" max="14838" width="9.140625" style="7" customWidth="1"/>
    <col min="14839" max="15068" width="9.140625" style="7"/>
    <col min="15069" max="15069" width="34.140625" style="7" customWidth="1"/>
    <col min="15070" max="15070" width="7.5703125" style="7" customWidth="1"/>
    <col min="15071" max="15071" width="15.42578125" style="7" customWidth="1"/>
    <col min="15072" max="15072" width="15" style="7" customWidth="1"/>
    <col min="15073" max="15076" width="14.7109375" style="7" customWidth="1"/>
    <col min="15077" max="15077" width="0" style="7" hidden="1" customWidth="1"/>
    <col min="15078" max="15078" width="14.42578125" style="7" customWidth="1"/>
    <col min="15079" max="15079" width="14.140625" style="7" customWidth="1"/>
    <col min="15080" max="15080" width="12.85546875" style="7" customWidth="1"/>
    <col min="15081" max="15081" width="13.140625" style="7" customWidth="1"/>
    <col min="15082" max="15085" width="0" style="7" hidden="1" customWidth="1"/>
    <col min="15086" max="15086" width="13.5703125" style="7" customWidth="1"/>
    <col min="15087" max="15087" width="13.85546875" style="7" customWidth="1"/>
    <col min="15088" max="15088" width="11" style="7" customWidth="1"/>
    <col min="15089" max="15090" width="12.7109375" style="7" customWidth="1"/>
    <col min="15091" max="15091" width="13.140625" style="7" customWidth="1"/>
    <col min="15092" max="15092" width="9.140625" style="7"/>
    <col min="15093" max="15093" width="10" style="7" bestFit="1" customWidth="1"/>
    <col min="15094" max="15094" width="9.140625" style="7" customWidth="1"/>
    <col min="15095" max="15324" width="9.140625" style="7"/>
    <col min="15325" max="15325" width="34.140625" style="7" customWidth="1"/>
    <col min="15326" max="15326" width="7.5703125" style="7" customWidth="1"/>
    <col min="15327" max="15327" width="15.42578125" style="7" customWidth="1"/>
    <col min="15328" max="15328" width="15" style="7" customWidth="1"/>
    <col min="15329" max="15332" width="14.7109375" style="7" customWidth="1"/>
    <col min="15333" max="15333" width="0" style="7" hidden="1" customWidth="1"/>
    <col min="15334" max="15334" width="14.42578125" style="7" customWidth="1"/>
    <col min="15335" max="15335" width="14.140625" style="7" customWidth="1"/>
    <col min="15336" max="15336" width="12.85546875" style="7" customWidth="1"/>
    <col min="15337" max="15337" width="13.140625" style="7" customWidth="1"/>
    <col min="15338" max="15341" width="0" style="7" hidden="1" customWidth="1"/>
    <col min="15342" max="15342" width="13.5703125" style="7" customWidth="1"/>
    <col min="15343" max="15343" width="13.85546875" style="7" customWidth="1"/>
    <col min="15344" max="15344" width="11" style="7" customWidth="1"/>
    <col min="15345" max="15346" width="12.7109375" style="7" customWidth="1"/>
    <col min="15347" max="15347" width="13.140625" style="7" customWidth="1"/>
    <col min="15348" max="15348" width="9.140625" style="7"/>
    <col min="15349" max="15349" width="10" style="7" bestFit="1" customWidth="1"/>
    <col min="15350" max="15350" width="9.140625" style="7" customWidth="1"/>
    <col min="15351" max="15580" width="9.140625" style="7"/>
    <col min="15581" max="15581" width="34.140625" style="7" customWidth="1"/>
    <col min="15582" max="15582" width="7.5703125" style="7" customWidth="1"/>
    <col min="15583" max="15583" width="15.42578125" style="7" customWidth="1"/>
    <col min="15584" max="15584" width="15" style="7" customWidth="1"/>
    <col min="15585" max="15588" width="14.7109375" style="7" customWidth="1"/>
    <col min="15589" max="15589" width="0" style="7" hidden="1" customWidth="1"/>
    <col min="15590" max="15590" width="14.42578125" style="7" customWidth="1"/>
    <col min="15591" max="15591" width="14.140625" style="7" customWidth="1"/>
    <col min="15592" max="15592" width="12.85546875" style="7" customWidth="1"/>
    <col min="15593" max="15593" width="13.140625" style="7" customWidth="1"/>
    <col min="15594" max="15597" width="0" style="7" hidden="1" customWidth="1"/>
    <col min="15598" max="15598" width="13.5703125" style="7" customWidth="1"/>
    <col min="15599" max="15599" width="13.85546875" style="7" customWidth="1"/>
    <col min="15600" max="15600" width="11" style="7" customWidth="1"/>
    <col min="15601" max="15602" width="12.7109375" style="7" customWidth="1"/>
    <col min="15603" max="15603" width="13.140625" style="7" customWidth="1"/>
    <col min="15604" max="15604" width="9.140625" style="7"/>
    <col min="15605" max="15605" width="10" style="7" bestFit="1" customWidth="1"/>
    <col min="15606" max="15606" width="9.140625" style="7" customWidth="1"/>
    <col min="15607" max="15836" width="9.140625" style="7"/>
    <col min="15837" max="15837" width="34.140625" style="7" customWidth="1"/>
    <col min="15838" max="15838" width="7.5703125" style="7" customWidth="1"/>
    <col min="15839" max="15839" width="15.42578125" style="7" customWidth="1"/>
    <col min="15840" max="15840" width="15" style="7" customWidth="1"/>
    <col min="15841" max="15844" width="14.7109375" style="7" customWidth="1"/>
    <col min="15845" max="15845" width="0" style="7" hidden="1" customWidth="1"/>
    <col min="15846" max="15846" width="14.42578125" style="7" customWidth="1"/>
    <col min="15847" max="15847" width="14.140625" style="7" customWidth="1"/>
    <col min="15848" max="15848" width="12.85546875" style="7" customWidth="1"/>
    <col min="15849" max="15849" width="13.140625" style="7" customWidth="1"/>
    <col min="15850" max="15853" width="0" style="7" hidden="1" customWidth="1"/>
    <col min="15854" max="15854" width="13.5703125" style="7" customWidth="1"/>
    <col min="15855" max="15855" width="13.85546875" style="7" customWidth="1"/>
    <col min="15856" max="15856" width="11" style="7" customWidth="1"/>
    <col min="15857" max="15858" width="12.7109375" style="7" customWidth="1"/>
    <col min="15859" max="15859" width="13.140625" style="7" customWidth="1"/>
    <col min="15860" max="15860" width="9.140625" style="7"/>
    <col min="15861" max="15861" width="10" style="7" bestFit="1" customWidth="1"/>
    <col min="15862" max="15862" width="9.140625" style="7" customWidth="1"/>
    <col min="15863" max="16092" width="9.140625" style="7"/>
    <col min="16093" max="16093" width="34.140625" style="7" customWidth="1"/>
    <col min="16094" max="16094" width="7.5703125" style="7" customWidth="1"/>
    <col min="16095" max="16095" width="15.42578125" style="7" customWidth="1"/>
    <col min="16096" max="16096" width="15" style="7" customWidth="1"/>
    <col min="16097" max="16100" width="14.7109375" style="7" customWidth="1"/>
    <col min="16101" max="16101" width="0" style="7" hidden="1" customWidth="1"/>
    <col min="16102" max="16102" width="14.42578125" style="7" customWidth="1"/>
    <col min="16103" max="16103" width="14.140625" style="7" customWidth="1"/>
    <col min="16104" max="16104" width="12.85546875" style="7" customWidth="1"/>
    <col min="16105" max="16105" width="13.140625" style="7" customWidth="1"/>
    <col min="16106" max="16109" width="0" style="7" hidden="1" customWidth="1"/>
    <col min="16110" max="16110" width="13.5703125" style="7" customWidth="1"/>
    <col min="16111" max="16111" width="13.85546875" style="7" customWidth="1"/>
    <col min="16112" max="16112" width="11" style="7" customWidth="1"/>
    <col min="16113" max="16114" width="12.7109375" style="7" customWidth="1"/>
    <col min="16115" max="16115" width="13.140625" style="7" customWidth="1"/>
    <col min="16116" max="16116" width="9.140625" style="7"/>
    <col min="16117" max="16117" width="10" style="7" bestFit="1" customWidth="1"/>
    <col min="16118" max="16118" width="9.140625" style="7" customWidth="1"/>
    <col min="16119" max="16384" width="9.140625" style="7"/>
  </cols>
  <sheetData>
    <row r="1" spans="1:18" s="2" customFormat="1" ht="22.5" hidden="1" x14ac:dyDescent="0.2">
      <c r="A1" s="1"/>
      <c r="B1" s="1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s="2" customFormat="1" ht="18.75" hidden="1" x14ac:dyDescent="0.2">
      <c r="A2" s="3"/>
      <c r="B2" s="3"/>
      <c r="C2" s="3"/>
      <c r="D2" s="44"/>
      <c r="E2" s="44"/>
      <c r="F2" s="44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s="2" customFormat="1" ht="18.75" x14ac:dyDescent="0.2">
      <c r="A3" s="78" t="s">
        <v>194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18" ht="18.75" x14ac:dyDescent="0.3">
      <c r="A4" s="4" t="s">
        <v>0</v>
      </c>
      <c r="B4" s="5"/>
      <c r="C4" s="6"/>
      <c r="D4" s="45"/>
      <c r="E4" s="45"/>
      <c r="F4" s="46"/>
      <c r="G4" s="46"/>
      <c r="H4" s="46"/>
      <c r="I4" s="46"/>
      <c r="J4" s="46"/>
      <c r="K4" s="46"/>
      <c r="L4" s="46"/>
      <c r="M4" s="46"/>
      <c r="N4" s="46"/>
      <c r="O4" s="46"/>
      <c r="P4" s="47"/>
      <c r="Q4" s="45"/>
      <c r="R4" s="46"/>
    </row>
    <row r="5" spans="1:18" ht="13.5" customHeight="1" x14ac:dyDescent="0.2">
      <c r="A5" s="79"/>
      <c r="B5" s="80" t="s">
        <v>202</v>
      </c>
      <c r="C5" s="80" t="s">
        <v>165</v>
      </c>
      <c r="D5" s="80" t="s">
        <v>1</v>
      </c>
      <c r="E5" s="80"/>
      <c r="F5" s="69" t="s">
        <v>2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ht="12.75" customHeight="1" x14ac:dyDescent="0.2">
      <c r="A6" s="79"/>
      <c r="B6" s="80"/>
      <c r="C6" s="80"/>
      <c r="D6" s="69" t="s">
        <v>3</v>
      </c>
      <c r="E6" s="69" t="s">
        <v>4</v>
      </c>
      <c r="F6" s="73" t="s">
        <v>5</v>
      </c>
      <c r="G6" s="71" t="s">
        <v>6</v>
      </c>
      <c r="H6" s="71"/>
      <c r="I6" s="72" t="s">
        <v>163</v>
      </c>
      <c r="J6" s="73" t="s">
        <v>8</v>
      </c>
      <c r="K6" s="69" t="s">
        <v>9</v>
      </c>
      <c r="L6" s="74" t="s">
        <v>10</v>
      </c>
      <c r="M6" s="75"/>
      <c r="N6" s="69" t="s">
        <v>11</v>
      </c>
      <c r="O6" s="70" t="s">
        <v>10</v>
      </c>
      <c r="P6" s="70"/>
      <c r="Q6" s="73" t="s">
        <v>7</v>
      </c>
      <c r="R6" s="69" t="s">
        <v>12</v>
      </c>
    </row>
    <row r="7" spans="1:18" ht="12.75" customHeight="1" x14ac:dyDescent="0.2">
      <c r="A7" s="79"/>
      <c r="B7" s="80"/>
      <c r="C7" s="80"/>
      <c r="D7" s="69"/>
      <c r="E7" s="69"/>
      <c r="F7" s="73"/>
      <c r="G7" s="71" t="s">
        <v>13</v>
      </c>
      <c r="H7" s="71" t="s">
        <v>14</v>
      </c>
      <c r="I7" s="72"/>
      <c r="J7" s="73"/>
      <c r="K7" s="69"/>
      <c r="L7" s="70" t="s">
        <v>15</v>
      </c>
      <c r="M7" s="70" t="s">
        <v>221</v>
      </c>
      <c r="N7" s="69"/>
      <c r="O7" s="70"/>
      <c r="P7" s="70"/>
      <c r="Q7" s="73"/>
      <c r="R7" s="69"/>
    </row>
    <row r="8" spans="1:18" ht="38.25" x14ac:dyDescent="0.2">
      <c r="A8" s="79"/>
      <c r="B8" s="80"/>
      <c r="C8" s="80"/>
      <c r="D8" s="69"/>
      <c r="E8" s="69"/>
      <c r="F8" s="73"/>
      <c r="G8" s="71"/>
      <c r="H8" s="71"/>
      <c r="I8" s="72"/>
      <c r="J8" s="73"/>
      <c r="K8" s="69"/>
      <c r="L8" s="70"/>
      <c r="M8" s="70"/>
      <c r="N8" s="69"/>
      <c r="O8" s="62" t="s">
        <v>16</v>
      </c>
      <c r="P8" s="62" t="s">
        <v>17</v>
      </c>
      <c r="Q8" s="73"/>
      <c r="R8" s="69"/>
    </row>
    <row r="9" spans="1:18" s="8" customFormat="1" ht="9.75" customHeight="1" x14ac:dyDescent="0.2">
      <c r="A9" s="23"/>
      <c r="B9" s="24" t="s">
        <v>180</v>
      </c>
      <c r="C9" s="24">
        <v>6</v>
      </c>
      <c r="D9" s="24" t="s">
        <v>18</v>
      </c>
      <c r="E9" s="24" t="s">
        <v>19</v>
      </c>
      <c r="F9" s="24" t="s">
        <v>20</v>
      </c>
      <c r="G9" s="24">
        <v>11</v>
      </c>
      <c r="H9" s="24">
        <v>12</v>
      </c>
      <c r="I9" s="24">
        <v>13</v>
      </c>
      <c r="J9" s="24">
        <v>14</v>
      </c>
      <c r="K9" s="24">
        <v>15</v>
      </c>
      <c r="L9" s="24">
        <v>16</v>
      </c>
      <c r="M9" s="24">
        <v>17</v>
      </c>
      <c r="N9" s="24">
        <v>18</v>
      </c>
      <c r="O9" s="24">
        <v>19</v>
      </c>
      <c r="P9" s="24">
        <v>20</v>
      </c>
      <c r="Q9" s="24">
        <v>21</v>
      </c>
      <c r="R9" s="24">
        <v>23</v>
      </c>
    </row>
    <row r="10" spans="1:18" ht="12" customHeight="1" x14ac:dyDescent="0.2">
      <c r="A10" s="25" t="s">
        <v>21</v>
      </c>
      <c r="B10" s="62"/>
      <c r="C10" s="62"/>
      <c r="D10" s="62"/>
      <c r="E10" s="62"/>
      <c r="F10" s="62"/>
      <c r="G10" s="26" t="s">
        <v>22</v>
      </c>
      <c r="H10" s="26" t="s">
        <v>164</v>
      </c>
      <c r="I10" s="62" t="s">
        <v>23</v>
      </c>
      <c r="J10" s="62" t="s">
        <v>23</v>
      </c>
      <c r="K10" s="62">
        <v>4229900</v>
      </c>
      <c r="L10" s="62"/>
      <c r="M10" s="62"/>
      <c r="N10" s="26" t="s">
        <v>164</v>
      </c>
      <c r="O10" s="26" t="s">
        <v>164</v>
      </c>
      <c r="P10" s="26" t="s">
        <v>164</v>
      </c>
      <c r="Q10" s="26" t="s">
        <v>164</v>
      </c>
      <c r="R10" s="26" t="s">
        <v>164</v>
      </c>
    </row>
    <row r="11" spans="1:18" x14ac:dyDescent="0.2">
      <c r="A11" s="27" t="s">
        <v>24</v>
      </c>
      <c r="B11" s="62"/>
      <c r="C11" s="62"/>
      <c r="D11" s="62"/>
      <c r="E11" s="62"/>
      <c r="F11" s="62"/>
      <c r="G11" s="62"/>
      <c r="H11" s="26" t="s">
        <v>25</v>
      </c>
      <c r="I11" s="62"/>
      <c r="J11" s="62"/>
      <c r="K11" s="62"/>
      <c r="L11" s="62"/>
      <c r="M11" s="62">
        <v>99100</v>
      </c>
      <c r="N11" s="62"/>
      <c r="O11" s="62" t="s">
        <v>166</v>
      </c>
      <c r="P11" s="62"/>
      <c r="Q11" s="62"/>
      <c r="R11" s="62"/>
    </row>
    <row r="12" spans="1:18" ht="33" customHeight="1" x14ac:dyDescent="0.2">
      <c r="A12" s="41" t="s">
        <v>203</v>
      </c>
      <c r="B12" s="42"/>
      <c r="C12" s="42">
        <f>D12+E12</f>
        <v>35199792.880000003</v>
      </c>
      <c r="D12" s="48">
        <f>G12</f>
        <v>26893168.120000001</v>
      </c>
      <c r="E12" s="48">
        <f>H12+N12</f>
        <v>8306624.7599999998</v>
      </c>
      <c r="F12" s="48">
        <f>G12+H12</f>
        <v>26893168.120000001</v>
      </c>
      <c r="G12" s="48">
        <v>26893168.120000001</v>
      </c>
      <c r="H12" s="48"/>
      <c r="I12" s="48"/>
      <c r="J12" s="48"/>
      <c r="K12" s="48"/>
      <c r="L12" s="48"/>
      <c r="M12" s="48"/>
      <c r="N12" s="48">
        <f>O12+P12</f>
        <v>8306624.7599999998</v>
      </c>
      <c r="O12" s="48">
        <v>8306624.7599999998</v>
      </c>
      <c r="P12" s="48"/>
      <c r="Q12" s="48"/>
      <c r="R12" s="48"/>
    </row>
    <row r="13" spans="1:18" s="9" customFormat="1" x14ac:dyDescent="0.2">
      <c r="A13" s="28" t="s">
        <v>26</v>
      </c>
      <c r="B13" s="29"/>
      <c r="C13" s="63">
        <f>D13+E13</f>
        <v>35758702.090000004</v>
      </c>
      <c r="D13" s="49">
        <f t="shared" ref="D13:M13" si="0">D14+D29+D38+D116+D122</f>
        <v>26893168.120000001</v>
      </c>
      <c r="E13" s="49">
        <f t="shared" si="0"/>
        <v>8865533.9700000007</v>
      </c>
      <c r="F13" s="49">
        <f t="shared" si="0"/>
        <v>26893168.120000001</v>
      </c>
      <c r="G13" s="49">
        <f t="shared" si="0"/>
        <v>26893168.120000001</v>
      </c>
      <c r="H13" s="49">
        <f t="shared" si="0"/>
        <v>0</v>
      </c>
      <c r="I13" s="49">
        <f t="shared" si="0"/>
        <v>0</v>
      </c>
      <c r="J13" s="49">
        <f t="shared" si="0"/>
        <v>0</v>
      </c>
      <c r="K13" s="49">
        <f t="shared" si="0"/>
        <v>2878371.72</v>
      </c>
      <c r="L13" s="49">
        <f t="shared" si="0"/>
        <v>1208916.1200000001</v>
      </c>
      <c r="M13" s="49">
        <f t="shared" si="0"/>
        <v>1669455.6</v>
      </c>
      <c r="N13" s="49">
        <f>N14+N29+N38+N116+N122+N124</f>
        <v>8306624.7599999998</v>
      </c>
      <c r="O13" s="49">
        <f>O14+O29+O38+O116+O122+O124</f>
        <v>8306624.7599999998</v>
      </c>
      <c r="P13" s="49">
        <f>P14+P29+P38+P116+P122</f>
        <v>0</v>
      </c>
      <c r="Q13" s="49">
        <f>Q14+Q29+Q38+Q116+Q122</f>
        <v>243351.21</v>
      </c>
      <c r="R13" s="49">
        <f>R14+R29+R38+R116+R122</f>
        <v>315558</v>
      </c>
    </row>
    <row r="14" spans="1:18" s="10" customFormat="1" x14ac:dyDescent="0.2">
      <c r="A14" s="30" t="s">
        <v>27</v>
      </c>
      <c r="B14" s="31"/>
      <c r="C14" s="64">
        <f>D14+E14</f>
        <v>31366935.640000001</v>
      </c>
      <c r="D14" s="50">
        <f>D15+D20+D24</f>
        <v>25679497.16</v>
      </c>
      <c r="E14" s="50">
        <f t="shared" ref="E14" si="1">H14+I14+N14+Q14+R14+J14</f>
        <v>5687438.4800000004</v>
      </c>
      <c r="F14" s="50">
        <f t="shared" ref="F14:M14" si="2">F15+F20+F24</f>
        <v>25679497.16</v>
      </c>
      <c r="G14" s="50">
        <f t="shared" si="2"/>
        <v>25679497.16</v>
      </c>
      <c r="H14" s="50">
        <f t="shared" si="2"/>
        <v>0</v>
      </c>
      <c r="I14" s="50">
        <f t="shared" si="2"/>
        <v>0</v>
      </c>
      <c r="J14" s="50">
        <f t="shared" si="2"/>
        <v>0</v>
      </c>
      <c r="K14" s="50">
        <f t="shared" si="2"/>
        <v>0</v>
      </c>
      <c r="L14" s="50">
        <f t="shared" si="2"/>
        <v>0</v>
      </c>
      <c r="M14" s="50">
        <f t="shared" si="2"/>
        <v>0</v>
      </c>
      <c r="N14" s="50">
        <f>O14+P14</f>
        <v>5444087.2700000005</v>
      </c>
      <c r="O14" s="50">
        <f>O15+O20+O24</f>
        <v>5444087.2700000005</v>
      </c>
      <c r="P14" s="50">
        <f>P15+P20+P24</f>
        <v>0</v>
      </c>
      <c r="Q14" s="50">
        <f>Q15+Q20+Q24</f>
        <v>243351.21</v>
      </c>
      <c r="R14" s="50">
        <f>R15+R20+R24</f>
        <v>0</v>
      </c>
    </row>
    <row r="15" spans="1:18" s="10" customFormat="1" x14ac:dyDescent="0.2">
      <c r="A15" s="30" t="s">
        <v>28</v>
      </c>
      <c r="B15" s="31"/>
      <c r="C15" s="64">
        <f>D15+E15</f>
        <v>24091348.420000002</v>
      </c>
      <c r="D15" s="50">
        <f>SUM(D16:D19)</f>
        <v>19723116.100000001</v>
      </c>
      <c r="E15" s="50">
        <f>SUM(E16:E19)</f>
        <v>4368232.32</v>
      </c>
      <c r="F15" s="50">
        <f t="shared" ref="F15:F83" si="3">G15+H15</f>
        <v>19723116.100000001</v>
      </c>
      <c r="G15" s="50">
        <f t="shared" ref="G15:R15" si="4">SUM(G16:G19)</f>
        <v>19723116.100000001</v>
      </c>
      <c r="H15" s="50">
        <f t="shared" si="4"/>
        <v>0</v>
      </c>
      <c r="I15" s="50">
        <f t="shared" si="4"/>
        <v>0</v>
      </c>
      <c r="J15" s="50">
        <f t="shared" si="4"/>
        <v>0</v>
      </c>
      <c r="K15" s="50">
        <f t="shared" si="4"/>
        <v>0</v>
      </c>
      <c r="L15" s="50">
        <f t="shared" si="4"/>
        <v>0</v>
      </c>
      <c r="M15" s="50">
        <f t="shared" si="4"/>
        <v>0</v>
      </c>
      <c r="N15" s="50">
        <f t="shared" ref="N15:N73" si="5">O15+P15</f>
        <v>4181326.6300000004</v>
      </c>
      <c r="O15" s="50">
        <f t="shared" si="4"/>
        <v>4181326.6300000004</v>
      </c>
      <c r="P15" s="50">
        <f t="shared" si="4"/>
        <v>0</v>
      </c>
      <c r="Q15" s="50">
        <f t="shared" si="4"/>
        <v>186905.69</v>
      </c>
      <c r="R15" s="50">
        <f t="shared" si="4"/>
        <v>0</v>
      </c>
    </row>
    <row r="16" spans="1:18" s="11" customFormat="1" ht="24" customHeight="1" x14ac:dyDescent="0.2">
      <c r="A16" s="21" t="s">
        <v>29</v>
      </c>
      <c r="B16" s="20" t="s">
        <v>30</v>
      </c>
      <c r="C16" s="61">
        <f t="shared" ref="C16:C80" si="6">D16+E16</f>
        <v>15946395.119999999</v>
      </c>
      <c r="D16" s="51">
        <f>G16</f>
        <v>15946395.119999999</v>
      </c>
      <c r="E16" s="51">
        <f>H16+I16+N16+Q16+R16+J16</f>
        <v>0</v>
      </c>
      <c r="F16" s="51">
        <f t="shared" si="3"/>
        <v>15946395.119999999</v>
      </c>
      <c r="G16" s="51">
        <v>15946395.119999999</v>
      </c>
      <c r="H16" s="51"/>
      <c r="I16" s="51"/>
      <c r="J16" s="51"/>
      <c r="K16" s="51">
        <f>L16+M16</f>
        <v>0</v>
      </c>
      <c r="L16" s="51"/>
      <c r="M16" s="51"/>
      <c r="N16" s="51">
        <f t="shared" si="5"/>
        <v>0</v>
      </c>
      <c r="O16" s="51"/>
      <c r="P16" s="51"/>
      <c r="Q16" s="51"/>
      <c r="R16" s="51"/>
    </row>
    <row r="17" spans="1:18" s="11" customFormat="1" ht="24" x14ac:dyDescent="0.2">
      <c r="A17" s="21" t="s">
        <v>31</v>
      </c>
      <c r="B17" s="20" t="s">
        <v>32</v>
      </c>
      <c r="C17" s="61">
        <f t="shared" si="6"/>
        <v>6121814.8800000008</v>
      </c>
      <c r="D17" s="51">
        <f t="shared" ref="D17:D83" si="7">G17</f>
        <v>3262505.16</v>
      </c>
      <c r="E17" s="51">
        <f t="shared" ref="E17:E83" si="8">H17+I17+N17+Q17+R17+J17</f>
        <v>2859309.72</v>
      </c>
      <c r="F17" s="51">
        <f t="shared" si="3"/>
        <v>3262505.16</v>
      </c>
      <c r="G17" s="51">
        <v>3262505.16</v>
      </c>
      <c r="H17" s="51"/>
      <c r="I17" s="51"/>
      <c r="J17" s="51"/>
      <c r="K17" s="51">
        <f t="shared" ref="K17:K19" si="9">L17+M17</f>
        <v>0</v>
      </c>
      <c r="L17" s="51"/>
      <c r="M17" s="51"/>
      <c r="N17" s="51">
        <f t="shared" si="5"/>
        <v>2672404.0300000003</v>
      </c>
      <c r="O17" s="51">
        <f>2859309.72-186905.69</f>
        <v>2672404.0300000003</v>
      </c>
      <c r="P17" s="51"/>
      <c r="Q17" s="51">
        <v>186905.69</v>
      </c>
      <c r="R17" s="51"/>
    </row>
    <row r="18" spans="1:18" s="11" customFormat="1" x14ac:dyDescent="0.2">
      <c r="A18" s="21" t="s">
        <v>33</v>
      </c>
      <c r="B18" s="20" t="s">
        <v>34</v>
      </c>
      <c r="C18" s="61">
        <f t="shared" si="6"/>
        <v>1508922.6</v>
      </c>
      <c r="D18" s="51">
        <f t="shared" si="7"/>
        <v>0</v>
      </c>
      <c r="E18" s="51">
        <f t="shared" si="8"/>
        <v>1508922.6</v>
      </c>
      <c r="F18" s="51">
        <f t="shared" si="3"/>
        <v>0</v>
      </c>
      <c r="G18" s="51"/>
      <c r="H18" s="51"/>
      <c r="I18" s="51"/>
      <c r="J18" s="51"/>
      <c r="K18" s="51">
        <f t="shared" si="9"/>
        <v>0</v>
      </c>
      <c r="L18" s="51"/>
      <c r="M18" s="51"/>
      <c r="N18" s="51">
        <f t="shared" si="5"/>
        <v>1508922.6</v>
      </c>
      <c r="O18" s="51">
        <v>1508922.6</v>
      </c>
      <c r="P18" s="51"/>
      <c r="Q18" s="51"/>
      <c r="R18" s="51"/>
    </row>
    <row r="19" spans="1:18" s="11" customFormat="1" x14ac:dyDescent="0.2">
      <c r="A19" s="21" t="s">
        <v>218</v>
      </c>
      <c r="B19" s="20" t="s">
        <v>30</v>
      </c>
      <c r="C19" s="61">
        <f t="shared" si="6"/>
        <v>514215.82</v>
      </c>
      <c r="D19" s="51">
        <f t="shared" si="7"/>
        <v>514215.82</v>
      </c>
      <c r="E19" s="51"/>
      <c r="F19" s="51">
        <f t="shared" si="3"/>
        <v>514215.82</v>
      </c>
      <c r="G19" s="51">
        <v>514215.82</v>
      </c>
      <c r="H19" s="51"/>
      <c r="I19" s="51"/>
      <c r="J19" s="51"/>
      <c r="K19" s="51">
        <f t="shared" si="9"/>
        <v>0</v>
      </c>
      <c r="L19" s="51"/>
      <c r="M19" s="51"/>
      <c r="N19" s="51">
        <f t="shared" si="5"/>
        <v>0</v>
      </c>
      <c r="O19" s="51"/>
      <c r="P19" s="51"/>
      <c r="Q19" s="51"/>
      <c r="R19" s="51"/>
    </row>
    <row r="20" spans="1:18" s="10" customFormat="1" hidden="1" x14ac:dyDescent="0.2">
      <c r="A20" s="30" t="s">
        <v>35</v>
      </c>
      <c r="B20" s="31"/>
      <c r="C20" s="64">
        <f t="shared" si="6"/>
        <v>0</v>
      </c>
      <c r="D20" s="51">
        <f t="shared" si="7"/>
        <v>0</v>
      </c>
      <c r="E20" s="50">
        <f t="shared" si="8"/>
        <v>0</v>
      </c>
      <c r="F20" s="50">
        <f t="shared" si="3"/>
        <v>0</v>
      </c>
      <c r="G20" s="50">
        <f>SUM(G21:G23)</f>
        <v>0</v>
      </c>
      <c r="H20" s="50">
        <f t="shared" ref="H20:J20" si="10">SUM(H21:H23)</f>
        <v>0</v>
      </c>
      <c r="I20" s="50">
        <f t="shared" si="10"/>
        <v>0</v>
      </c>
      <c r="J20" s="50">
        <f t="shared" si="10"/>
        <v>0</v>
      </c>
      <c r="K20" s="50">
        <f t="shared" ref="K20:M20" si="11">SUM(K21:K23)</f>
        <v>0</v>
      </c>
      <c r="L20" s="50">
        <f t="shared" si="11"/>
        <v>0</v>
      </c>
      <c r="M20" s="50">
        <f t="shared" si="11"/>
        <v>0</v>
      </c>
      <c r="N20" s="50">
        <f t="shared" si="5"/>
        <v>0</v>
      </c>
      <c r="O20" s="50">
        <f>SUM(O21:O23)</f>
        <v>0</v>
      </c>
      <c r="P20" s="50">
        <f t="shared" ref="P20:R20" si="12">SUM(P21:P23)</f>
        <v>0</v>
      </c>
      <c r="Q20" s="50">
        <f t="shared" si="12"/>
        <v>0</v>
      </c>
      <c r="R20" s="50">
        <f t="shared" si="12"/>
        <v>0</v>
      </c>
    </row>
    <row r="21" spans="1:18" s="11" customFormat="1" ht="36" hidden="1" x14ac:dyDescent="0.2">
      <c r="A21" s="21" t="s">
        <v>36</v>
      </c>
      <c r="B21" s="20" t="s">
        <v>167</v>
      </c>
      <c r="C21" s="61">
        <f t="shared" si="6"/>
        <v>0</v>
      </c>
      <c r="D21" s="51">
        <f t="shared" si="7"/>
        <v>0</v>
      </c>
      <c r="E21" s="51">
        <f t="shared" si="8"/>
        <v>0</v>
      </c>
      <c r="F21" s="51">
        <f t="shared" si="3"/>
        <v>0</v>
      </c>
      <c r="G21" s="51"/>
      <c r="H21" s="51"/>
      <c r="I21" s="51"/>
      <c r="J21" s="51"/>
      <c r="K21" s="51">
        <f t="shared" ref="K21:K82" si="13">L21+M21</f>
        <v>0</v>
      </c>
      <c r="L21" s="51"/>
      <c r="M21" s="51"/>
      <c r="N21" s="51">
        <f t="shared" si="5"/>
        <v>0</v>
      </c>
      <c r="O21" s="51"/>
      <c r="P21" s="51"/>
      <c r="Q21" s="51"/>
      <c r="R21" s="51"/>
    </row>
    <row r="22" spans="1:18" s="11" customFormat="1" ht="24" hidden="1" x14ac:dyDescent="0.2">
      <c r="A22" s="21" t="s">
        <v>37</v>
      </c>
      <c r="B22" s="20" t="s">
        <v>168</v>
      </c>
      <c r="C22" s="61">
        <f t="shared" si="6"/>
        <v>0</v>
      </c>
      <c r="D22" s="51">
        <f t="shared" si="7"/>
        <v>0</v>
      </c>
      <c r="E22" s="51">
        <f t="shared" si="8"/>
        <v>0</v>
      </c>
      <c r="F22" s="51">
        <f t="shared" si="3"/>
        <v>0</v>
      </c>
      <c r="G22" s="51"/>
      <c r="H22" s="51"/>
      <c r="I22" s="51"/>
      <c r="J22" s="51"/>
      <c r="K22" s="51">
        <f t="shared" si="13"/>
        <v>0</v>
      </c>
      <c r="L22" s="51"/>
      <c r="M22" s="51"/>
      <c r="N22" s="51">
        <f t="shared" si="5"/>
        <v>0</v>
      </c>
      <c r="O22" s="51"/>
      <c r="P22" s="51"/>
      <c r="Q22" s="51"/>
      <c r="R22" s="51"/>
    </row>
    <row r="23" spans="1:18" s="11" customFormat="1" ht="24" hidden="1" x14ac:dyDescent="0.2">
      <c r="A23" s="21" t="s">
        <v>38</v>
      </c>
      <c r="B23" s="20" t="s">
        <v>154</v>
      </c>
      <c r="C23" s="61">
        <f t="shared" si="6"/>
        <v>0</v>
      </c>
      <c r="D23" s="51">
        <f t="shared" si="7"/>
        <v>0</v>
      </c>
      <c r="E23" s="51">
        <f t="shared" si="8"/>
        <v>0</v>
      </c>
      <c r="F23" s="51">
        <f t="shared" si="3"/>
        <v>0</v>
      </c>
      <c r="G23" s="51"/>
      <c r="H23" s="51"/>
      <c r="I23" s="51"/>
      <c r="J23" s="51"/>
      <c r="K23" s="51">
        <f t="shared" si="13"/>
        <v>0</v>
      </c>
      <c r="L23" s="51"/>
      <c r="M23" s="51"/>
      <c r="N23" s="51">
        <f t="shared" si="5"/>
        <v>0</v>
      </c>
      <c r="O23" s="51"/>
      <c r="P23" s="51"/>
      <c r="Q23" s="51"/>
      <c r="R23" s="51"/>
    </row>
    <row r="24" spans="1:18" s="10" customFormat="1" x14ac:dyDescent="0.2">
      <c r="A24" s="30" t="s">
        <v>39</v>
      </c>
      <c r="B24" s="31"/>
      <c r="C24" s="64">
        <f t="shared" si="6"/>
        <v>7275587.2199999997</v>
      </c>
      <c r="D24" s="50">
        <f t="shared" si="7"/>
        <v>5956381.0599999996</v>
      </c>
      <c r="E24" s="50">
        <f t="shared" si="8"/>
        <v>1319206.1600000001</v>
      </c>
      <c r="F24" s="50">
        <f t="shared" si="3"/>
        <v>5956381.0599999996</v>
      </c>
      <c r="G24" s="50">
        <f>SUM(G25:G28)</f>
        <v>5956381.0599999996</v>
      </c>
      <c r="H24" s="50">
        <f t="shared" ref="H24:R24" si="14">SUM(H25:H28)</f>
        <v>0</v>
      </c>
      <c r="I24" s="50">
        <f t="shared" si="14"/>
        <v>0</v>
      </c>
      <c r="J24" s="50">
        <f t="shared" si="14"/>
        <v>0</v>
      </c>
      <c r="K24" s="50">
        <f t="shared" si="14"/>
        <v>0</v>
      </c>
      <c r="L24" s="50">
        <f t="shared" si="14"/>
        <v>0</v>
      </c>
      <c r="M24" s="50">
        <f t="shared" si="14"/>
        <v>0</v>
      </c>
      <c r="N24" s="50">
        <f t="shared" si="5"/>
        <v>1262760.6400000001</v>
      </c>
      <c r="O24" s="50">
        <f t="shared" si="14"/>
        <v>1262760.6400000001</v>
      </c>
      <c r="P24" s="50">
        <f t="shared" si="14"/>
        <v>0</v>
      </c>
      <c r="Q24" s="50">
        <f t="shared" si="14"/>
        <v>56445.52</v>
      </c>
      <c r="R24" s="50">
        <f t="shared" si="14"/>
        <v>0</v>
      </c>
    </row>
    <row r="25" spans="1:18" s="11" customFormat="1" ht="24" x14ac:dyDescent="0.2">
      <c r="A25" s="21" t="s">
        <v>40</v>
      </c>
      <c r="B25" s="20" t="s">
        <v>41</v>
      </c>
      <c r="C25" s="61">
        <f t="shared" si="6"/>
        <v>4815811.33</v>
      </c>
      <c r="D25" s="51">
        <f t="shared" si="7"/>
        <v>4815811.33</v>
      </c>
      <c r="E25" s="51">
        <f t="shared" si="8"/>
        <v>0</v>
      </c>
      <c r="F25" s="51">
        <f t="shared" si="3"/>
        <v>4815811.33</v>
      </c>
      <c r="G25" s="51">
        <v>4815811.33</v>
      </c>
      <c r="H25" s="51"/>
      <c r="I25" s="51"/>
      <c r="J25" s="51"/>
      <c r="K25" s="51">
        <f t="shared" si="13"/>
        <v>0</v>
      </c>
      <c r="L25" s="51"/>
      <c r="M25" s="51"/>
      <c r="N25" s="51">
        <f t="shared" si="5"/>
        <v>0</v>
      </c>
      <c r="O25" s="51"/>
      <c r="P25" s="51"/>
      <c r="Q25" s="51"/>
      <c r="R25" s="51"/>
    </row>
    <row r="26" spans="1:18" s="11" customFormat="1" ht="24" x14ac:dyDescent="0.2">
      <c r="A26" s="21" t="s">
        <v>42</v>
      </c>
      <c r="B26" s="20" t="s">
        <v>43</v>
      </c>
      <c r="C26" s="61">
        <f t="shared" si="6"/>
        <v>1848788.08</v>
      </c>
      <c r="D26" s="51">
        <f t="shared" si="7"/>
        <v>985276.55</v>
      </c>
      <c r="E26" s="51">
        <f t="shared" si="8"/>
        <v>863511.53</v>
      </c>
      <c r="F26" s="51">
        <f t="shared" si="3"/>
        <v>985276.55</v>
      </c>
      <c r="G26" s="51">
        <v>985276.55</v>
      </c>
      <c r="H26" s="51"/>
      <c r="I26" s="51"/>
      <c r="J26" s="51"/>
      <c r="K26" s="51">
        <f t="shared" si="13"/>
        <v>0</v>
      </c>
      <c r="L26" s="51"/>
      <c r="M26" s="51"/>
      <c r="N26" s="51">
        <f t="shared" si="5"/>
        <v>807066.01</v>
      </c>
      <c r="O26" s="51">
        <f>863511.53-56445.52</f>
        <v>807066.01</v>
      </c>
      <c r="P26" s="51"/>
      <c r="Q26" s="51">
        <v>56445.52</v>
      </c>
      <c r="R26" s="51"/>
    </row>
    <row r="27" spans="1:18" s="11" customFormat="1" x14ac:dyDescent="0.2">
      <c r="A27" s="21" t="s">
        <v>33</v>
      </c>
      <c r="B27" s="20" t="s">
        <v>34</v>
      </c>
      <c r="C27" s="61">
        <f t="shared" si="6"/>
        <v>455694.63</v>
      </c>
      <c r="D27" s="51">
        <f t="shared" si="7"/>
        <v>0</v>
      </c>
      <c r="E27" s="51">
        <f t="shared" si="8"/>
        <v>455694.63</v>
      </c>
      <c r="F27" s="51">
        <f t="shared" si="3"/>
        <v>0</v>
      </c>
      <c r="G27" s="51"/>
      <c r="H27" s="51"/>
      <c r="I27" s="51"/>
      <c r="J27" s="51"/>
      <c r="K27" s="51">
        <f t="shared" si="13"/>
        <v>0</v>
      </c>
      <c r="L27" s="51"/>
      <c r="M27" s="51"/>
      <c r="N27" s="51">
        <f t="shared" si="5"/>
        <v>455694.63</v>
      </c>
      <c r="O27" s="51">
        <v>455694.63</v>
      </c>
      <c r="P27" s="51"/>
      <c r="Q27" s="51"/>
      <c r="R27" s="51"/>
    </row>
    <row r="28" spans="1:18" s="11" customFormat="1" x14ac:dyDescent="0.2">
      <c r="A28" s="21" t="s">
        <v>218</v>
      </c>
      <c r="B28" s="20" t="s">
        <v>41</v>
      </c>
      <c r="C28" s="61">
        <f t="shared" si="6"/>
        <v>155293.18</v>
      </c>
      <c r="D28" s="51">
        <f t="shared" si="7"/>
        <v>155293.18</v>
      </c>
      <c r="E28" s="51"/>
      <c r="F28" s="51">
        <f t="shared" si="3"/>
        <v>155293.18</v>
      </c>
      <c r="G28" s="51">
        <v>155293.18</v>
      </c>
      <c r="H28" s="51"/>
      <c r="I28" s="51"/>
      <c r="J28" s="51"/>
      <c r="K28" s="51">
        <f t="shared" si="13"/>
        <v>0</v>
      </c>
      <c r="L28" s="51"/>
      <c r="M28" s="51"/>
      <c r="N28" s="51">
        <f t="shared" si="5"/>
        <v>0</v>
      </c>
      <c r="O28" s="51"/>
      <c r="P28" s="51"/>
      <c r="Q28" s="51"/>
      <c r="R28" s="51"/>
    </row>
    <row r="29" spans="1:18" s="10" customFormat="1" x14ac:dyDescent="0.2">
      <c r="A29" s="30" t="s">
        <v>44</v>
      </c>
      <c r="B29" s="31"/>
      <c r="C29" s="64">
        <f t="shared" si="6"/>
        <v>2267258.98</v>
      </c>
      <c r="D29" s="51">
        <f t="shared" si="7"/>
        <v>0</v>
      </c>
      <c r="E29" s="50">
        <f>H29+I29+N29+Q29+R29+J29</f>
        <v>2267258.98</v>
      </c>
      <c r="F29" s="50">
        <f t="shared" si="3"/>
        <v>0</v>
      </c>
      <c r="G29" s="50">
        <f>SUM(G30:G37)</f>
        <v>0</v>
      </c>
      <c r="H29" s="50">
        <f t="shared" ref="H29:M29" si="15">SUM(H30:H37)</f>
        <v>0</v>
      </c>
      <c r="I29" s="50">
        <f t="shared" si="15"/>
        <v>0</v>
      </c>
      <c r="J29" s="50">
        <f t="shared" si="15"/>
        <v>0</v>
      </c>
      <c r="K29" s="50">
        <f t="shared" si="15"/>
        <v>0</v>
      </c>
      <c r="L29" s="50">
        <f t="shared" si="15"/>
        <v>0</v>
      </c>
      <c r="M29" s="50">
        <f t="shared" si="15"/>
        <v>0</v>
      </c>
      <c r="N29" s="50">
        <f t="shared" si="5"/>
        <v>1951700.98</v>
      </c>
      <c r="O29" s="50">
        <f>SUM(O30:O37)</f>
        <v>1951700.98</v>
      </c>
      <c r="P29" s="50">
        <f t="shared" ref="P29:R29" si="16">SUM(P30:P37)</f>
        <v>0</v>
      </c>
      <c r="Q29" s="50">
        <f t="shared" si="16"/>
        <v>0</v>
      </c>
      <c r="R29" s="50">
        <f t="shared" si="16"/>
        <v>315558</v>
      </c>
    </row>
    <row r="30" spans="1:18" s="11" customFormat="1" x14ac:dyDescent="0.2">
      <c r="A30" s="21" t="s">
        <v>199</v>
      </c>
      <c r="B30" s="20" t="s">
        <v>45</v>
      </c>
      <c r="C30" s="61">
        <f t="shared" si="6"/>
        <v>954647</v>
      </c>
      <c r="D30" s="51">
        <f t="shared" si="7"/>
        <v>0</v>
      </c>
      <c r="E30" s="51">
        <f t="shared" si="8"/>
        <v>954647</v>
      </c>
      <c r="F30" s="51">
        <f t="shared" si="3"/>
        <v>0</v>
      </c>
      <c r="G30" s="51"/>
      <c r="H30" s="51"/>
      <c r="I30" s="51"/>
      <c r="J30" s="51"/>
      <c r="K30" s="51">
        <f t="shared" si="13"/>
        <v>0</v>
      </c>
      <c r="L30" s="51"/>
      <c r="M30" s="51"/>
      <c r="N30" s="51">
        <f t="shared" si="5"/>
        <v>954647</v>
      </c>
      <c r="O30" s="51">
        <v>954647</v>
      </c>
      <c r="P30" s="51"/>
      <c r="Q30" s="51"/>
      <c r="R30" s="51"/>
    </row>
    <row r="31" spans="1:18" s="11" customFormat="1" x14ac:dyDescent="0.2">
      <c r="A31" s="21" t="s">
        <v>200</v>
      </c>
      <c r="B31" s="20" t="s">
        <v>45</v>
      </c>
      <c r="C31" s="61">
        <f t="shared" si="6"/>
        <v>0</v>
      </c>
      <c r="D31" s="51">
        <f t="shared" si="7"/>
        <v>0</v>
      </c>
      <c r="E31" s="51">
        <f t="shared" si="8"/>
        <v>0</v>
      </c>
      <c r="F31" s="51">
        <f t="shared" si="3"/>
        <v>0</v>
      </c>
      <c r="G31" s="51"/>
      <c r="H31" s="51"/>
      <c r="I31" s="51"/>
      <c r="J31" s="51"/>
      <c r="K31" s="51">
        <f t="shared" si="13"/>
        <v>0</v>
      </c>
      <c r="L31" s="51"/>
      <c r="M31" s="51"/>
      <c r="N31" s="51">
        <f t="shared" si="5"/>
        <v>0</v>
      </c>
      <c r="O31" s="51"/>
      <c r="P31" s="51"/>
      <c r="Q31" s="51"/>
      <c r="R31" s="51"/>
    </row>
    <row r="32" spans="1:18" s="11" customFormat="1" x14ac:dyDescent="0.2">
      <c r="A32" s="21" t="s">
        <v>46</v>
      </c>
      <c r="B32" s="20" t="s">
        <v>47</v>
      </c>
      <c r="C32" s="61">
        <f t="shared" si="6"/>
        <v>1093059</v>
      </c>
      <c r="D32" s="51">
        <f t="shared" si="7"/>
        <v>0</v>
      </c>
      <c r="E32" s="51">
        <f t="shared" si="8"/>
        <v>1093059</v>
      </c>
      <c r="F32" s="51">
        <f t="shared" si="3"/>
        <v>0</v>
      </c>
      <c r="G32" s="51"/>
      <c r="H32" s="51"/>
      <c r="I32" s="51"/>
      <c r="J32" s="51"/>
      <c r="K32" s="51">
        <f t="shared" si="13"/>
        <v>0</v>
      </c>
      <c r="L32" s="51"/>
      <c r="M32" s="51"/>
      <c r="N32" s="51">
        <f>O32+P32</f>
        <v>777501</v>
      </c>
      <c r="O32" s="51">
        <f>1093059-315558</f>
        <v>777501</v>
      </c>
      <c r="P32" s="51"/>
      <c r="Q32" s="51"/>
      <c r="R32" s="51">
        <v>315558</v>
      </c>
    </row>
    <row r="33" spans="1:18" s="11" customFormat="1" x14ac:dyDescent="0.2">
      <c r="A33" s="21" t="s">
        <v>48</v>
      </c>
      <c r="B33" s="20" t="s">
        <v>49</v>
      </c>
      <c r="C33" s="61">
        <f t="shared" si="6"/>
        <v>0</v>
      </c>
      <c r="D33" s="51">
        <f t="shared" si="7"/>
        <v>0</v>
      </c>
      <c r="E33" s="51">
        <f t="shared" si="8"/>
        <v>0</v>
      </c>
      <c r="F33" s="51">
        <f t="shared" si="3"/>
        <v>0</v>
      </c>
      <c r="G33" s="51"/>
      <c r="H33" s="51"/>
      <c r="I33" s="51"/>
      <c r="J33" s="51"/>
      <c r="K33" s="51">
        <f t="shared" si="13"/>
        <v>0</v>
      </c>
      <c r="L33" s="51"/>
      <c r="M33" s="51"/>
      <c r="N33" s="51">
        <f t="shared" si="5"/>
        <v>0</v>
      </c>
      <c r="O33" s="51"/>
      <c r="P33" s="51"/>
      <c r="Q33" s="51"/>
      <c r="R33" s="51"/>
    </row>
    <row r="34" spans="1:18" s="11" customFormat="1" x14ac:dyDescent="0.2">
      <c r="A34" s="21" t="s">
        <v>50</v>
      </c>
      <c r="B34" s="20" t="s">
        <v>51</v>
      </c>
      <c r="C34" s="61">
        <f t="shared" si="6"/>
        <v>70634</v>
      </c>
      <c r="D34" s="51">
        <f t="shared" si="7"/>
        <v>0</v>
      </c>
      <c r="E34" s="51">
        <f t="shared" si="8"/>
        <v>70634</v>
      </c>
      <c r="F34" s="51">
        <f t="shared" si="3"/>
        <v>0</v>
      </c>
      <c r="G34" s="51"/>
      <c r="H34" s="51"/>
      <c r="I34" s="51"/>
      <c r="J34" s="51"/>
      <c r="K34" s="51">
        <f t="shared" si="13"/>
        <v>0</v>
      </c>
      <c r="L34" s="51"/>
      <c r="M34" s="51"/>
      <c r="N34" s="51">
        <f t="shared" si="5"/>
        <v>70634</v>
      </c>
      <c r="O34" s="51">
        <v>70634</v>
      </c>
      <c r="P34" s="51"/>
      <c r="Q34" s="51"/>
      <c r="R34" s="51"/>
    </row>
    <row r="35" spans="1:18" s="11" customFormat="1" ht="24" x14ac:dyDescent="0.2">
      <c r="A35" s="21" t="s">
        <v>195</v>
      </c>
      <c r="B35" s="20" t="s">
        <v>196</v>
      </c>
      <c r="C35" s="61">
        <f t="shared" si="6"/>
        <v>0</v>
      </c>
      <c r="D35" s="51">
        <f t="shared" si="7"/>
        <v>0</v>
      </c>
      <c r="E35" s="51">
        <f t="shared" si="8"/>
        <v>0</v>
      </c>
      <c r="F35" s="51">
        <f t="shared" si="3"/>
        <v>0</v>
      </c>
      <c r="G35" s="51"/>
      <c r="H35" s="51"/>
      <c r="I35" s="51"/>
      <c r="J35" s="51"/>
      <c r="K35" s="51">
        <f t="shared" si="13"/>
        <v>0</v>
      </c>
      <c r="L35" s="51"/>
      <c r="M35" s="51"/>
      <c r="N35" s="51">
        <f t="shared" si="5"/>
        <v>0</v>
      </c>
      <c r="O35" s="51"/>
      <c r="P35" s="51"/>
      <c r="Q35" s="51"/>
      <c r="R35" s="51"/>
    </row>
    <row r="36" spans="1:18" s="11" customFormat="1" x14ac:dyDescent="0.2">
      <c r="A36" s="34" t="s">
        <v>75</v>
      </c>
      <c r="B36" s="20" t="s">
        <v>208</v>
      </c>
      <c r="C36" s="61">
        <f t="shared" si="6"/>
        <v>148918.98000000001</v>
      </c>
      <c r="D36" s="51">
        <f t="shared" si="7"/>
        <v>0</v>
      </c>
      <c r="E36" s="51">
        <f t="shared" si="8"/>
        <v>148918.98000000001</v>
      </c>
      <c r="F36" s="51">
        <f t="shared" si="3"/>
        <v>0</v>
      </c>
      <c r="G36" s="51"/>
      <c r="H36" s="51"/>
      <c r="I36" s="51"/>
      <c r="J36" s="51"/>
      <c r="K36" s="51">
        <f t="shared" si="13"/>
        <v>0</v>
      </c>
      <c r="L36" s="51"/>
      <c r="M36" s="51"/>
      <c r="N36" s="51">
        <f t="shared" si="5"/>
        <v>148918.98000000001</v>
      </c>
      <c r="O36" s="51">
        <v>148918.98000000001</v>
      </c>
      <c r="P36" s="51"/>
      <c r="Q36" s="51"/>
      <c r="R36" s="51"/>
    </row>
    <row r="37" spans="1:18" s="10" customFormat="1" x14ac:dyDescent="0.2">
      <c r="A37" s="21" t="s">
        <v>52</v>
      </c>
      <c r="B37" s="20" t="s">
        <v>53</v>
      </c>
      <c r="C37" s="61">
        <f t="shared" si="6"/>
        <v>0</v>
      </c>
      <c r="D37" s="51">
        <f t="shared" si="7"/>
        <v>0</v>
      </c>
      <c r="E37" s="51">
        <f t="shared" si="8"/>
        <v>0</v>
      </c>
      <c r="F37" s="51">
        <f t="shared" si="3"/>
        <v>0</v>
      </c>
      <c r="G37" s="51"/>
      <c r="H37" s="51"/>
      <c r="I37" s="51"/>
      <c r="J37" s="51"/>
      <c r="K37" s="51">
        <f t="shared" si="13"/>
        <v>0</v>
      </c>
      <c r="L37" s="51"/>
      <c r="M37" s="51"/>
      <c r="N37" s="51">
        <f t="shared" si="5"/>
        <v>0</v>
      </c>
      <c r="O37" s="51"/>
      <c r="P37" s="51"/>
      <c r="Q37" s="51"/>
      <c r="R37" s="51"/>
    </row>
    <row r="38" spans="1:18" s="10" customFormat="1" ht="27" customHeight="1" x14ac:dyDescent="0.2">
      <c r="A38" s="30" t="s">
        <v>54</v>
      </c>
      <c r="B38" s="31"/>
      <c r="C38" s="64">
        <f t="shared" si="6"/>
        <v>1084993.51</v>
      </c>
      <c r="D38" s="50">
        <f t="shared" si="7"/>
        <v>480000</v>
      </c>
      <c r="E38" s="50">
        <f t="shared" si="8"/>
        <v>604993.51</v>
      </c>
      <c r="F38" s="50">
        <f t="shared" si="3"/>
        <v>480000</v>
      </c>
      <c r="G38" s="50">
        <f t="shared" ref="G38:M38" si="17">G39+G44+G46+G49+G70+G90+G95+G101+G87</f>
        <v>480000</v>
      </c>
      <c r="H38" s="50">
        <f t="shared" si="17"/>
        <v>0</v>
      </c>
      <c r="I38" s="50">
        <f t="shared" si="17"/>
        <v>0</v>
      </c>
      <c r="J38" s="50">
        <f t="shared" si="17"/>
        <v>0</v>
      </c>
      <c r="K38" s="50">
        <f t="shared" si="17"/>
        <v>2878371.72</v>
      </c>
      <c r="L38" s="50">
        <f t="shared" si="17"/>
        <v>1208916.1200000001</v>
      </c>
      <c r="M38" s="50">
        <f t="shared" si="17"/>
        <v>1669455.6</v>
      </c>
      <c r="N38" s="50">
        <f t="shared" si="5"/>
        <v>604993.51</v>
      </c>
      <c r="O38" s="50">
        <f>O39+O44+O46+O49+O70+O90+O95+O101+O87</f>
        <v>604993.51</v>
      </c>
      <c r="P38" s="50">
        <f>P39+P44+P46+P49+P70+P90+P95+P101+P87</f>
        <v>0</v>
      </c>
      <c r="Q38" s="50">
        <f>Q39+Q44+Q46+Q49+Q70+Q90+Q95+Q101</f>
        <v>0</v>
      </c>
      <c r="R38" s="50">
        <f>R39+R44+R46+R49+R70+R90+R95+R101</f>
        <v>0</v>
      </c>
    </row>
    <row r="39" spans="1:18" s="11" customFormat="1" x14ac:dyDescent="0.2">
      <c r="A39" s="30" t="s">
        <v>55</v>
      </c>
      <c r="B39" s="31"/>
      <c r="C39" s="64">
        <f t="shared" si="6"/>
        <v>33000</v>
      </c>
      <c r="D39" s="50">
        <f t="shared" si="7"/>
        <v>0</v>
      </c>
      <c r="E39" s="50">
        <f t="shared" si="8"/>
        <v>33000</v>
      </c>
      <c r="F39" s="50">
        <f t="shared" si="3"/>
        <v>0</v>
      </c>
      <c r="G39" s="50">
        <f>SUM(G40:G43)</f>
        <v>0</v>
      </c>
      <c r="H39" s="50">
        <f>SUM(H40:H43)</f>
        <v>0</v>
      </c>
      <c r="I39" s="50">
        <f>SUM(I40:I43)</f>
        <v>0</v>
      </c>
      <c r="J39" s="50">
        <f>SUM(J40:J43)</f>
        <v>0</v>
      </c>
      <c r="K39" s="51">
        <f t="shared" si="13"/>
        <v>0</v>
      </c>
      <c r="L39" s="50">
        <f>SUM(L40:L43)</f>
        <v>0</v>
      </c>
      <c r="M39" s="50">
        <f>SUM(M40:M43)</f>
        <v>0</v>
      </c>
      <c r="N39" s="50">
        <f t="shared" si="5"/>
        <v>33000</v>
      </c>
      <c r="O39" s="50">
        <f>SUM(O40:O43)</f>
        <v>33000</v>
      </c>
      <c r="P39" s="50">
        <f>SUM(P40:P43)</f>
        <v>0</v>
      </c>
      <c r="Q39" s="50">
        <f>SUM(Q40:Q43)</f>
        <v>0</v>
      </c>
      <c r="R39" s="50">
        <f>SUM(R40:R43)</f>
        <v>0</v>
      </c>
    </row>
    <row r="40" spans="1:18" s="11" customFormat="1" ht="48" x14ac:dyDescent="0.2">
      <c r="A40" s="21" t="s">
        <v>56</v>
      </c>
      <c r="B40" s="20" t="s">
        <v>57</v>
      </c>
      <c r="C40" s="61">
        <f t="shared" si="6"/>
        <v>33000</v>
      </c>
      <c r="D40" s="51">
        <f t="shared" si="7"/>
        <v>0</v>
      </c>
      <c r="E40" s="51">
        <f t="shared" si="8"/>
        <v>33000</v>
      </c>
      <c r="F40" s="51">
        <f t="shared" si="3"/>
        <v>0</v>
      </c>
      <c r="G40" s="51"/>
      <c r="H40" s="51"/>
      <c r="I40" s="51"/>
      <c r="J40" s="51"/>
      <c r="K40" s="51">
        <f t="shared" si="13"/>
        <v>0</v>
      </c>
      <c r="L40" s="51"/>
      <c r="M40" s="51"/>
      <c r="N40" s="51">
        <f t="shared" si="5"/>
        <v>33000</v>
      </c>
      <c r="O40" s="51">
        <v>33000</v>
      </c>
      <c r="P40" s="51"/>
      <c r="Q40" s="51"/>
      <c r="R40" s="51"/>
    </row>
    <row r="41" spans="1:18" s="11" customFormat="1" hidden="1" x14ac:dyDescent="0.2">
      <c r="A41" s="21" t="s">
        <v>58</v>
      </c>
      <c r="B41" s="20" t="s">
        <v>59</v>
      </c>
      <c r="C41" s="61">
        <f t="shared" ref="C41:C48" si="18">D41+E41</f>
        <v>0</v>
      </c>
      <c r="D41" s="51">
        <f t="shared" si="7"/>
        <v>0</v>
      </c>
      <c r="E41" s="51">
        <f t="shared" si="8"/>
        <v>0</v>
      </c>
      <c r="F41" s="51">
        <f t="shared" si="3"/>
        <v>0</v>
      </c>
      <c r="G41" s="51"/>
      <c r="H41" s="51"/>
      <c r="I41" s="51"/>
      <c r="J41" s="51"/>
      <c r="K41" s="51">
        <f t="shared" si="13"/>
        <v>0</v>
      </c>
      <c r="L41" s="51"/>
      <c r="M41" s="51"/>
      <c r="N41" s="51">
        <f t="shared" si="5"/>
        <v>0</v>
      </c>
      <c r="O41" s="51"/>
      <c r="P41" s="51"/>
      <c r="Q41" s="51"/>
      <c r="R41" s="51"/>
    </row>
    <row r="42" spans="1:18" s="11" customFormat="1" hidden="1" x14ac:dyDescent="0.2">
      <c r="A42" s="21" t="s">
        <v>60</v>
      </c>
      <c r="B42" s="20" t="s">
        <v>61</v>
      </c>
      <c r="C42" s="61">
        <f t="shared" si="18"/>
        <v>0</v>
      </c>
      <c r="D42" s="51">
        <f t="shared" si="7"/>
        <v>0</v>
      </c>
      <c r="E42" s="51">
        <f t="shared" si="8"/>
        <v>0</v>
      </c>
      <c r="F42" s="51">
        <f t="shared" si="3"/>
        <v>0</v>
      </c>
      <c r="G42" s="51"/>
      <c r="H42" s="51"/>
      <c r="I42" s="51"/>
      <c r="J42" s="51"/>
      <c r="K42" s="51">
        <f t="shared" si="13"/>
        <v>0</v>
      </c>
      <c r="L42" s="51"/>
      <c r="M42" s="51"/>
      <c r="N42" s="51">
        <f t="shared" si="5"/>
        <v>0</v>
      </c>
      <c r="O42" s="51"/>
      <c r="P42" s="51"/>
      <c r="Q42" s="51"/>
      <c r="R42" s="51"/>
    </row>
    <row r="43" spans="1:18" s="10" customFormat="1" hidden="1" x14ac:dyDescent="0.2">
      <c r="A43" s="21" t="s">
        <v>62</v>
      </c>
      <c r="B43" s="20" t="s">
        <v>63</v>
      </c>
      <c r="C43" s="61">
        <f t="shared" si="18"/>
        <v>0</v>
      </c>
      <c r="D43" s="51">
        <f t="shared" si="7"/>
        <v>0</v>
      </c>
      <c r="E43" s="51">
        <f t="shared" si="8"/>
        <v>0</v>
      </c>
      <c r="F43" s="51">
        <f t="shared" si="3"/>
        <v>0</v>
      </c>
      <c r="G43" s="51"/>
      <c r="H43" s="51"/>
      <c r="I43" s="51"/>
      <c r="J43" s="51"/>
      <c r="K43" s="51">
        <f t="shared" si="13"/>
        <v>0</v>
      </c>
      <c r="L43" s="51"/>
      <c r="M43" s="51"/>
      <c r="N43" s="51">
        <f t="shared" si="5"/>
        <v>0</v>
      </c>
      <c r="O43" s="51"/>
      <c r="P43" s="51"/>
      <c r="Q43" s="51"/>
      <c r="R43" s="51"/>
    </row>
    <row r="44" spans="1:18" s="11" customFormat="1" x14ac:dyDescent="0.2">
      <c r="A44" s="30" t="s">
        <v>64</v>
      </c>
      <c r="B44" s="32"/>
      <c r="C44" s="64">
        <f t="shared" si="18"/>
        <v>0</v>
      </c>
      <c r="D44" s="50">
        <f t="shared" si="7"/>
        <v>0</v>
      </c>
      <c r="E44" s="51">
        <f t="shared" si="8"/>
        <v>0</v>
      </c>
      <c r="F44" s="51">
        <f t="shared" si="3"/>
        <v>0</v>
      </c>
      <c r="G44" s="50">
        <f>G45</f>
        <v>0</v>
      </c>
      <c r="H44" s="50">
        <f>H45</f>
        <v>0</v>
      </c>
      <c r="I44" s="50">
        <f>I45</f>
        <v>0</v>
      </c>
      <c r="J44" s="50">
        <f>J45</f>
        <v>0</v>
      </c>
      <c r="K44" s="51">
        <f t="shared" si="13"/>
        <v>0</v>
      </c>
      <c r="L44" s="50">
        <f>L45</f>
        <v>0</v>
      </c>
      <c r="M44" s="50">
        <f>M45</f>
        <v>0</v>
      </c>
      <c r="N44" s="50">
        <f t="shared" si="5"/>
        <v>0</v>
      </c>
      <c r="O44" s="50">
        <f>O45</f>
        <v>0</v>
      </c>
      <c r="P44" s="50">
        <f>P45</f>
        <v>0</v>
      </c>
      <c r="Q44" s="50">
        <f>Q45</f>
        <v>0</v>
      </c>
      <c r="R44" s="50">
        <f>R45</f>
        <v>0</v>
      </c>
    </row>
    <row r="45" spans="1:18" s="10" customFormat="1" x14ac:dyDescent="0.2">
      <c r="A45" s="21" t="s">
        <v>65</v>
      </c>
      <c r="B45" s="20" t="s">
        <v>66</v>
      </c>
      <c r="C45" s="61">
        <f t="shared" si="18"/>
        <v>0</v>
      </c>
      <c r="D45" s="51">
        <f t="shared" si="7"/>
        <v>0</v>
      </c>
      <c r="E45" s="51">
        <f t="shared" si="8"/>
        <v>0</v>
      </c>
      <c r="F45" s="51">
        <f t="shared" si="3"/>
        <v>0</v>
      </c>
      <c r="G45" s="51"/>
      <c r="H45" s="51"/>
      <c r="I45" s="51"/>
      <c r="J45" s="51"/>
      <c r="K45" s="51">
        <f t="shared" si="13"/>
        <v>0</v>
      </c>
      <c r="L45" s="51"/>
      <c r="M45" s="51"/>
      <c r="N45" s="51">
        <f t="shared" si="5"/>
        <v>0</v>
      </c>
      <c r="O45" s="51"/>
      <c r="P45" s="51"/>
      <c r="Q45" s="51"/>
      <c r="R45" s="51"/>
    </row>
    <row r="46" spans="1:18" s="11" customFormat="1" ht="24" x14ac:dyDescent="0.2">
      <c r="A46" s="30" t="s">
        <v>67</v>
      </c>
      <c r="B46" s="32"/>
      <c r="C46" s="64">
        <f t="shared" si="18"/>
        <v>0</v>
      </c>
      <c r="D46" s="50">
        <f t="shared" si="7"/>
        <v>0</v>
      </c>
      <c r="E46" s="51">
        <f t="shared" si="8"/>
        <v>0</v>
      </c>
      <c r="F46" s="51">
        <f t="shared" si="3"/>
        <v>0</v>
      </c>
      <c r="G46" s="50">
        <f t="shared" ref="G46:R46" si="19">SUM(G47:G48)</f>
        <v>0</v>
      </c>
      <c r="H46" s="50">
        <f t="shared" si="19"/>
        <v>0</v>
      </c>
      <c r="I46" s="50">
        <f t="shared" si="19"/>
        <v>0</v>
      </c>
      <c r="J46" s="50">
        <f t="shared" si="19"/>
        <v>0</v>
      </c>
      <c r="K46" s="50">
        <f t="shared" si="19"/>
        <v>0</v>
      </c>
      <c r="L46" s="50">
        <f t="shared" si="19"/>
        <v>0</v>
      </c>
      <c r="M46" s="50">
        <f t="shared" si="19"/>
        <v>0</v>
      </c>
      <c r="N46" s="50">
        <f t="shared" si="5"/>
        <v>0</v>
      </c>
      <c r="O46" s="50">
        <f t="shared" si="19"/>
        <v>0</v>
      </c>
      <c r="P46" s="50">
        <f t="shared" si="19"/>
        <v>0</v>
      </c>
      <c r="Q46" s="50">
        <f t="shared" si="19"/>
        <v>0</v>
      </c>
      <c r="R46" s="50">
        <f t="shared" si="19"/>
        <v>0</v>
      </c>
    </row>
    <row r="47" spans="1:18" s="11" customFormat="1" x14ac:dyDescent="0.2">
      <c r="A47" s="21" t="s">
        <v>68</v>
      </c>
      <c r="B47" s="20" t="s">
        <v>69</v>
      </c>
      <c r="C47" s="61">
        <f t="shared" si="18"/>
        <v>0</v>
      </c>
      <c r="D47" s="51">
        <f t="shared" si="7"/>
        <v>0</v>
      </c>
      <c r="E47" s="51">
        <f t="shared" si="8"/>
        <v>0</v>
      </c>
      <c r="F47" s="51">
        <f t="shared" si="3"/>
        <v>0</v>
      </c>
      <c r="G47" s="51"/>
      <c r="H47" s="51"/>
      <c r="I47" s="51"/>
      <c r="J47" s="51"/>
      <c r="K47" s="51">
        <f t="shared" si="13"/>
        <v>0</v>
      </c>
      <c r="L47" s="51"/>
      <c r="M47" s="51"/>
      <c r="N47" s="51">
        <f t="shared" si="5"/>
        <v>0</v>
      </c>
      <c r="O47" s="51"/>
      <c r="P47" s="51"/>
      <c r="Q47" s="51"/>
      <c r="R47" s="51"/>
    </row>
    <row r="48" spans="1:18" s="10" customFormat="1" x14ac:dyDescent="0.2">
      <c r="A48" s="21" t="s">
        <v>70</v>
      </c>
      <c r="B48" s="20" t="s">
        <v>71</v>
      </c>
      <c r="C48" s="61">
        <f t="shared" si="18"/>
        <v>0</v>
      </c>
      <c r="D48" s="51">
        <f t="shared" si="7"/>
        <v>0</v>
      </c>
      <c r="E48" s="51">
        <f t="shared" si="8"/>
        <v>0</v>
      </c>
      <c r="F48" s="51">
        <f t="shared" si="3"/>
        <v>0</v>
      </c>
      <c r="G48" s="51"/>
      <c r="H48" s="51"/>
      <c r="I48" s="51"/>
      <c r="J48" s="51"/>
      <c r="K48" s="51">
        <f t="shared" si="13"/>
        <v>0</v>
      </c>
      <c r="L48" s="51"/>
      <c r="M48" s="51"/>
      <c r="N48" s="51">
        <f t="shared" si="5"/>
        <v>0</v>
      </c>
      <c r="O48" s="51"/>
      <c r="P48" s="51"/>
      <c r="Q48" s="51"/>
      <c r="R48" s="51"/>
    </row>
    <row r="49" spans="1:18" s="11" customFormat="1" ht="24" x14ac:dyDescent="0.2">
      <c r="A49" s="30" t="s">
        <v>72</v>
      </c>
      <c r="B49" s="31"/>
      <c r="C49" s="64">
        <f t="shared" si="6"/>
        <v>371932.3</v>
      </c>
      <c r="D49" s="50">
        <f t="shared" si="7"/>
        <v>0</v>
      </c>
      <c r="E49" s="50">
        <f t="shared" si="8"/>
        <v>371932.3</v>
      </c>
      <c r="F49" s="50">
        <f t="shared" si="3"/>
        <v>0</v>
      </c>
      <c r="G49" s="50">
        <f>G50+G54++G55+G56+G57+G58+G59+G60+G61+G62+G63+G65+G66+G68+G69+G67</f>
        <v>0</v>
      </c>
      <c r="H49" s="50">
        <f>H50+H54++H55+H56+H57+H58+H59+H60+H61+H62+H63+H65+H66+H68+H69+H67</f>
        <v>0</v>
      </c>
      <c r="I49" s="50">
        <f>I50+I54++I55+I56+I57+I58+I59+I60+I61+I62+I63+I65+I66+I68+I69</f>
        <v>0</v>
      </c>
      <c r="J49" s="50">
        <f>J50+J54++J55+J56+J57+J58+J59+J60+J61+J62+J63+J65+J66+J68+J69</f>
        <v>0</v>
      </c>
      <c r="K49" s="50">
        <f>K50+K54++K55+K56+K57+K58+K59+K60+K61+K62+K63+K65+K66+K68+K69</f>
        <v>0</v>
      </c>
      <c r="L49" s="50">
        <f>L50+L54++L55+L56+L57+L58+L59+L60+L61+L62+L63+L65+L66+L68+L69</f>
        <v>0</v>
      </c>
      <c r="M49" s="50">
        <f>M50+M54++M55+M56+M57+M58+M59+M60+M61+M62+M63+M65+M66+M68+M69</f>
        <v>0</v>
      </c>
      <c r="N49" s="50">
        <f t="shared" si="5"/>
        <v>371932.3</v>
      </c>
      <c r="O49" s="50">
        <f>O50+O54++O55+O56+O57+O58+O59+O60+O61+O62+O63+O65+O66+O68+O69+O67+O64</f>
        <v>371932.3</v>
      </c>
      <c r="P49" s="50">
        <f>P50+P54++P55+P56+P57+P58+P59+P60+P61+P62+P63+P65+P66+P68+P69+P67</f>
        <v>0</v>
      </c>
      <c r="Q49" s="50">
        <f>Q50+Q54++Q55+Q56+Q57+Q58+Q59+Q60+Q61+Q62+Q63+Q65+Q66+Q68+Q69+Q67</f>
        <v>0</v>
      </c>
      <c r="R49" s="50">
        <f>R50+R54++R55+R56+R57+R58+R59+R60+R61+R62+R63+R65+R66+R68+R69+R67</f>
        <v>0</v>
      </c>
    </row>
    <row r="50" spans="1:18" s="16" customFormat="1" ht="24" x14ac:dyDescent="0.2">
      <c r="A50" s="33" t="s">
        <v>73</v>
      </c>
      <c r="B50" s="20" t="s">
        <v>74</v>
      </c>
      <c r="C50" s="61">
        <f t="shared" si="6"/>
        <v>80340.58</v>
      </c>
      <c r="D50" s="51">
        <f t="shared" ref="D50:M50" si="20">SUM(D51:D53)</f>
        <v>0</v>
      </c>
      <c r="E50" s="51">
        <f t="shared" si="20"/>
        <v>80340.58</v>
      </c>
      <c r="F50" s="51">
        <f t="shared" si="3"/>
        <v>0</v>
      </c>
      <c r="G50" s="51">
        <f t="shared" si="20"/>
        <v>0</v>
      </c>
      <c r="H50" s="51">
        <f t="shared" si="20"/>
        <v>0</v>
      </c>
      <c r="I50" s="51">
        <f t="shared" si="20"/>
        <v>0</v>
      </c>
      <c r="J50" s="51">
        <f t="shared" si="20"/>
        <v>0</v>
      </c>
      <c r="K50" s="51">
        <f t="shared" si="20"/>
        <v>0</v>
      </c>
      <c r="L50" s="51">
        <f t="shared" si="20"/>
        <v>0</v>
      </c>
      <c r="M50" s="51">
        <f t="shared" si="20"/>
        <v>0</v>
      </c>
      <c r="N50" s="51">
        <f>O50+P50</f>
        <v>80340.58</v>
      </c>
      <c r="O50" s="51">
        <f t="shared" ref="O50:R50" si="21">SUM(O51:O53)</f>
        <v>80340.58</v>
      </c>
      <c r="P50" s="51">
        <f t="shared" si="21"/>
        <v>0</v>
      </c>
      <c r="Q50" s="51">
        <f t="shared" si="21"/>
        <v>0</v>
      </c>
      <c r="R50" s="51">
        <f t="shared" si="21"/>
        <v>0</v>
      </c>
    </row>
    <row r="51" spans="1:18" s="16" customFormat="1" x14ac:dyDescent="0.2">
      <c r="A51" s="34" t="s">
        <v>76</v>
      </c>
      <c r="B51" s="35"/>
      <c r="C51" s="61">
        <f t="shared" si="6"/>
        <v>13881.1</v>
      </c>
      <c r="D51" s="51">
        <f t="shared" si="7"/>
        <v>0</v>
      </c>
      <c r="E51" s="51">
        <f t="shared" si="8"/>
        <v>13881.1</v>
      </c>
      <c r="F51" s="51">
        <f t="shared" si="3"/>
        <v>0</v>
      </c>
      <c r="G51" s="15"/>
      <c r="H51" s="15"/>
      <c r="I51" s="15"/>
      <c r="J51" s="15"/>
      <c r="K51" s="51">
        <f t="shared" si="13"/>
        <v>0</v>
      </c>
      <c r="L51" s="15"/>
      <c r="M51" s="15"/>
      <c r="N51" s="51">
        <f t="shared" ref="N51:N69" si="22">O51+P51</f>
        <v>13881.1</v>
      </c>
      <c r="O51" s="59">
        <v>13881.1</v>
      </c>
      <c r="P51" s="15"/>
      <c r="Q51" s="15"/>
      <c r="R51" s="15"/>
    </row>
    <row r="52" spans="1:18" s="16" customFormat="1" ht="24" x14ac:dyDescent="0.2">
      <c r="A52" s="34" t="s">
        <v>77</v>
      </c>
      <c r="B52" s="35"/>
      <c r="C52" s="61">
        <f t="shared" si="6"/>
        <v>30000</v>
      </c>
      <c r="D52" s="51">
        <f t="shared" si="7"/>
        <v>0</v>
      </c>
      <c r="E52" s="51">
        <f t="shared" si="8"/>
        <v>30000</v>
      </c>
      <c r="F52" s="51">
        <f t="shared" si="3"/>
        <v>0</v>
      </c>
      <c r="G52" s="15"/>
      <c r="H52" s="15"/>
      <c r="I52" s="15"/>
      <c r="J52" s="15"/>
      <c r="K52" s="51">
        <f t="shared" si="13"/>
        <v>0</v>
      </c>
      <c r="L52" s="15"/>
      <c r="M52" s="15"/>
      <c r="N52" s="51">
        <f t="shared" si="22"/>
        <v>30000</v>
      </c>
      <c r="O52" s="59">
        <v>30000</v>
      </c>
      <c r="P52" s="15"/>
      <c r="Q52" s="15"/>
      <c r="R52" s="15"/>
    </row>
    <row r="53" spans="1:18" s="16" customFormat="1" x14ac:dyDescent="0.2">
      <c r="A53" s="34" t="s">
        <v>213</v>
      </c>
      <c r="B53" s="35"/>
      <c r="C53" s="61">
        <f t="shared" si="6"/>
        <v>36459.480000000003</v>
      </c>
      <c r="D53" s="51">
        <f t="shared" si="7"/>
        <v>0</v>
      </c>
      <c r="E53" s="51">
        <f t="shared" si="8"/>
        <v>36459.480000000003</v>
      </c>
      <c r="F53" s="51">
        <f t="shared" si="3"/>
        <v>0</v>
      </c>
      <c r="G53" s="15"/>
      <c r="H53" s="15"/>
      <c r="I53" s="15"/>
      <c r="J53" s="15"/>
      <c r="K53" s="51">
        <f t="shared" si="13"/>
        <v>0</v>
      </c>
      <c r="L53" s="15"/>
      <c r="M53" s="15"/>
      <c r="N53" s="51">
        <f t="shared" si="22"/>
        <v>36459.480000000003</v>
      </c>
      <c r="O53" s="15">
        <v>36459.480000000003</v>
      </c>
      <c r="P53" s="15"/>
      <c r="Q53" s="15"/>
      <c r="R53" s="15"/>
    </row>
    <row r="54" spans="1:18" s="11" customFormat="1" ht="96" x14ac:dyDescent="0.2">
      <c r="A54" s="21" t="s">
        <v>78</v>
      </c>
      <c r="B54" s="20" t="s">
        <v>79</v>
      </c>
      <c r="C54" s="61">
        <f t="shared" si="6"/>
        <v>55061.2</v>
      </c>
      <c r="D54" s="51">
        <f t="shared" si="7"/>
        <v>0</v>
      </c>
      <c r="E54" s="51">
        <f t="shared" si="8"/>
        <v>55061.2</v>
      </c>
      <c r="F54" s="51">
        <f t="shared" si="3"/>
        <v>0</v>
      </c>
      <c r="G54" s="51"/>
      <c r="H54" s="51"/>
      <c r="I54" s="51"/>
      <c r="J54" s="51"/>
      <c r="K54" s="51">
        <f t="shared" si="13"/>
        <v>0</v>
      </c>
      <c r="L54" s="51"/>
      <c r="M54" s="51"/>
      <c r="N54" s="51">
        <f t="shared" si="22"/>
        <v>55061.2</v>
      </c>
      <c r="O54" s="51">
        <v>55061.2</v>
      </c>
      <c r="P54" s="51"/>
      <c r="Q54" s="51"/>
      <c r="R54" s="51"/>
    </row>
    <row r="55" spans="1:18" s="11" customFormat="1" ht="48" hidden="1" x14ac:dyDescent="0.2">
      <c r="A55" s="21" t="s">
        <v>80</v>
      </c>
      <c r="B55" s="20" t="s">
        <v>81</v>
      </c>
      <c r="C55" s="61">
        <f t="shared" si="6"/>
        <v>0</v>
      </c>
      <c r="D55" s="51">
        <f t="shared" si="7"/>
        <v>0</v>
      </c>
      <c r="E55" s="51">
        <f t="shared" si="8"/>
        <v>0</v>
      </c>
      <c r="F55" s="51">
        <f t="shared" si="3"/>
        <v>0</v>
      </c>
      <c r="G55" s="51"/>
      <c r="H55" s="51"/>
      <c r="I55" s="51"/>
      <c r="J55" s="51"/>
      <c r="K55" s="51">
        <f t="shared" si="13"/>
        <v>0</v>
      </c>
      <c r="L55" s="51"/>
      <c r="M55" s="51"/>
      <c r="N55" s="51">
        <f t="shared" si="22"/>
        <v>0</v>
      </c>
      <c r="O55" s="51"/>
      <c r="P55" s="51"/>
      <c r="Q55" s="51"/>
      <c r="R55" s="51"/>
    </row>
    <row r="56" spans="1:18" s="11" customFormat="1" hidden="1" x14ac:dyDescent="0.2">
      <c r="A56" s="21" t="s">
        <v>82</v>
      </c>
      <c r="B56" s="20" t="s">
        <v>83</v>
      </c>
      <c r="C56" s="61">
        <f t="shared" si="6"/>
        <v>0</v>
      </c>
      <c r="D56" s="51">
        <f t="shared" si="7"/>
        <v>0</v>
      </c>
      <c r="E56" s="51">
        <f t="shared" si="8"/>
        <v>0</v>
      </c>
      <c r="F56" s="51">
        <f t="shared" si="3"/>
        <v>0</v>
      </c>
      <c r="G56" s="51"/>
      <c r="H56" s="51"/>
      <c r="I56" s="51"/>
      <c r="J56" s="51"/>
      <c r="K56" s="51">
        <f t="shared" si="13"/>
        <v>0</v>
      </c>
      <c r="L56" s="51"/>
      <c r="M56" s="51"/>
      <c r="N56" s="51">
        <f t="shared" si="22"/>
        <v>0</v>
      </c>
      <c r="O56" s="51"/>
      <c r="P56" s="51"/>
      <c r="Q56" s="51"/>
      <c r="R56" s="51"/>
    </row>
    <row r="57" spans="1:18" s="11" customFormat="1" x14ac:dyDescent="0.2">
      <c r="A57" s="21" t="s">
        <v>84</v>
      </c>
      <c r="B57" s="20" t="s">
        <v>85</v>
      </c>
      <c r="C57" s="61">
        <f t="shared" si="6"/>
        <v>72297</v>
      </c>
      <c r="D57" s="51">
        <f t="shared" si="7"/>
        <v>0</v>
      </c>
      <c r="E57" s="51">
        <f t="shared" si="8"/>
        <v>72297</v>
      </c>
      <c r="F57" s="51">
        <f t="shared" si="3"/>
        <v>0</v>
      </c>
      <c r="G57" s="51"/>
      <c r="H57" s="51"/>
      <c r="I57" s="51"/>
      <c r="J57" s="51"/>
      <c r="K57" s="51">
        <f t="shared" si="13"/>
        <v>0</v>
      </c>
      <c r="L57" s="51"/>
      <c r="M57" s="51"/>
      <c r="N57" s="51">
        <f t="shared" si="22"/>
        <v>72297</v>
      </c>
      <c r="O57" s="51">
        <v>72297</v>
      </c>
      <c r="P57" s="51"/>
      <c r="Q57" s="51"/>
      <c r="R57" s="51"/>
    </row>
    <row r="58" spans="1:18" s="11" customFormat="1" ht="24" x14ac:dyDescent="0.2">
      <c r="A58" s="21" t="s">
        <v>86</v>
      </c>
      <c r="B58" s="20" t="s">
        <v>87</v>
      </c>
      <c r="C58" s="61">
        <f t="shared" si="6"/>
        <v>30000</v>
      </c>
      <c r="D58" s="51">
        <f t="shared" si="7"/>
        <v>0</v>
      </c>
      <c r="E58" s="51">
        <f t="shared" si="8"/>
        <v>30000</v>
      </c>
      <c r="F58" s="51">
        <f t="shared" si="3"/>
        <v>0</v>
      </c>
      <c r="G58" s="51"/>
      <c r="H58" s="51"/>
      <c r="I58" s="51"/>
      <c r="J58" s="51"/>
      <c r="K58" s="51">
        <f t="shared" si="13"/>
        <v>0</v>
      </c>
      <c r="L58" s="51"/>
      <c r="M58" s="51"/>
      <c r="N58" s="51">
        <f t="shared" si="22"/>
        <v>30000</v>
      </c>
      <c r="O58" s="51">
        <v>30000</v>
      </c>
      <c r="P58" s="51"/>
      <c r="Q58" s="51"/>
      <c r="R58" s="51"/>
    </row>
    <row r="59" spans="1:18" s="11" customFormat="1" ht="24" x14ac:dyDescent="0.2">
      <c r="A59" s="21" t="s">
        <v>88</v>
      </c>
      <c r="B59" s="20" t="s">
        <v>89</v>
      </c>
      <c r="C59" s="61">
        <f t="shared" si="6"/>
        <v>0</v>
      </c>
      <c r="D59" s="51">
        <f t="shared" si="7"/>
        <v>0</v>
      </c>
      <c r="E59" s="51">
        <f t="shared" si="8"/>
        <v>0</v>
      </c>
      <c r="F59" s="51">
        <f t="shared" si="3"/>
        <v>0</v>
      </c>
      <c r="G59" s="51"/>
      <c r="H59" s="51"/>
      <c r="I59" s="51"/>
      <c r="J59" s="51"/>
      <c r="K59" s="51">
        <f t="shared" si="13"/>
        <v>0</v>
      </c>
      <c r="L59" s="51"/>
      <c r="M59" s="51"/>
      <c r="N59" s="51">
        <f t="shared" si="22"/>
        <v>0</v>
      </c>
      <c r="O59" s="51"/>
      <c r="P59" s="51"/>
      <c r="Q59" s="51"/>
      <c r="R59" s="51"/>
    </row>
    <row r="60" spans="1:18" s="11" customFormat="1" x14ac:dyDescent="0.2">
      <c r="A60" s="21" t="s">
        <v>90</v>
      </c>
      <c r="B60" s="20" t="s">
        <v>91</v>
      </c>
      <c r="C60" s="61">
        <f t="shared" si="6"/>
        <v>0</v>
      </c>
      <c r="D60" s="51">
        <f t="shared" si="7"/>
        <v>0</v>
      </c>
      <c r="E60" s="51">
        <f t="shared" si="8"/>
        <v>0</v>
      </c>
      <c r="F60" s="51">
        <f t="shared" si="3"/>
        <v>0</v>
      </c>
      <c r="G60" s="51"/>
      <c r="H60" s="51"/>
      <c r="I60" s="51"/>
      <c r="J60" s="51"/>
      <c r="K60" s="51">
        <f t="shared" si="13"/>
        <v>0</v>
      </c>
      <c r="L60" s="51"/>
      <c r="M60" s="51"/>
      <c r="N60" s="51">
        <f t="shared" si="22"/>
        <v>0</v>
      </c>
      <c r="O60" s="51"/>
      <c r="P60" s="51"/>
      <c r="Q60" s="51"/>
      <c r="R60" s="51"/>
    </row>
    <row r="61" spans="1:18" s="11" customFormat="1" x14ac:dyDescent="0.2">
      <c r="A61" s="21" t="s">
        <v>92</v>
      </c>
      <c r="B61" s="20" t="s">
        <v>93</v>
      </c>
      <c r="C61" s="61">
        <f t="shared" si="6"/>
        <v>0</v>
      </c>
      <c r="D61" s="51">
        <f t="shared" si="7"/>
        <v>0</v>
      </c>
      <c r="E61" s="51">
        <f t="shared" si="8"/>
        <v>0</v>
      </c>
      <c r="F61" s="51">
        <f t="shared" si="3"/>
        <v>0</v>
      </c>
      <c r="G61" s="51"/>
      <c r="H61" s="51"/>
      <c r="I61" s="51"/>
      <c r="J61" s="51"/>
      <c r="K61" s="51">
        <f t="shared" si="13"/>
        <v>0</v>
      </c>
      <c r="L61" s="51"/>
      <c r="M61" s="51"/>
      <c r="N61" s="51">
        <f t="shared" si="22"/>
        <v>0</v>
      </c>
      <c r="O61" s="51"/>
      <c r="P61" s="51"/>
      <c r="Q61" s="51"/>
      <c r="R61" s="51"/>
    </row>
    <row r="62" spans="1:18" s="11" customFormat="1" x14ac:dyDescent="0.2">
      <c r="A62" s="21" t="s">
        <v>215</v>
      </c>
      <c r="B62" s="20" t="s">
        <v>94</v>
      </c>
      <c r="C62" s="61">
        <f t="shared" si="6"/>
        <v>0</v>
      </c>
      <c r="D62" s="51">
        <f t="shared" si="7"/>
        <v>0</v>
      </c>
      <c r="E62" s="51">
        <f t="shared" si="8"/>
        <v>0</v>
      </c>
      <c r="F62" s="51">
        <f t="shared" si="3"/>
        <v>0</v>
      </c>
      <c r="G62" s="51"/>
      <c r="H62" s="51"/>
      <c r="I62" s="51"/>
      <c r="J62" s="51"/>
      <c r="K62" s="51">
        <f t="shared" si="13"/>
        <v>0</v>
      </c>
      <c r="L62" s="51"/>
      <c r="M62" s="51"/>
      <c r="N62" s="51">
        <f t="shared" si="22"/>
        <v>0</v>
      </c>
      <c r="O62" s="51"/>
      <c r="P62" s="51"/>
      <c r="Q62" s="51"/>
      <c r="R62" s="51"/>
    </row>
    <row r="63" spans="1:18" s="11" customFormat="1" ht="24" x14ac:dyDescent="0.2">
      <c r="A63" s="21" t="s">
        <v>211</v>
      </c>
      <c r="B63" s="20" t="s">
        <v>34</v>
      </c>
      <c r="C63" s="61">
        <f t="shared" si="6"/>
        <v>0</v>
      </c>
      <c r="D63" s="51">
        <f t="shared" si="7"/>
        <v>0</v>
      </c>
      <c r="E63" s="51">
        <f t="shared" si="8"/>
        <v>0</v>
      </c>
      <c r="F63" s="51">
        <f t="shared" si="3"/>
        <v>0</v>
      </c>
      <c r="G63" s="51"/>
      <c r="H63" s="51"/>
      <c r="I63" s="51"/>
      <c r="J63" s="51"/>
      <c r="K63" s="51">
        <f t="shared" si="13"/>
        <v>0</v>
      </c>
      <c r="L63" s="51"/>
      <c r="M63" s="51"/>
      <c r="N63" s="51">
        <f t="shared" si="22"/>
        <v>0</v>
      </c>
      <c r="O63" s="51"/>
      <c r="P63" s="51"/>
      <c r="Q63" s="51"/>
      <c r="R63" s="51"/>
    </row>
    <row r="64" spans="1:18" s="11" customFormat="1" ht="24" x14ac:dyDescent="0.2">
      <c r="A64" s="21" t="s">
        <v>212</v>
      </c>
      <c r="B64" s="20" t="s">
        <v>94</v>
      </c>
      <c r="C64" s="61">
        <f t="shared" si="6"/>
        <v>0</v>
      </c>
      <c r="D64" s="51">
        <f t="shared" ref="D64" si="23">G64</f>
        <v>0</v>
      </c>
      <c r="E64" s="51">
        <f t="shared" ref="E64" si="24">H64+I64+N64+Q64+R64+J64</f>
        <v>0</v>
      </c>
      <c r="F64" s="51">
        <f t="shared" si="3"/>
        <v>0</v>
      </c>
      <c r="G64" s="51"/>
      <c r="H64" s="51"/>
      <c r="I64" s="51"/>
      <c r="J64" s="51"/>
      <c r="K64" s="51">
        <f t="shared" si="13"/>
        <v>0</v>
      </c>
      <c r="L64" s="51"/>
      <c r="M64" s="51"/>
      <c r="N64" s="51">
        <f t="shared" si="22"/>
        <v>0</v>
      </c>
      <c r="O64" s="51"/>
      <c r="P64" s="51"/>
      <c r="Q64" s="51"/>
      <c r="R64" s="51"/>
    </row>
    <row r="65" spans="1:18" s="11" customFormat="1" x14ac:dyDescent="0.2">
      <c r="A65" s="21" t="s">
        <v>214</v>
      </c>
      <c r="B65" s="20" t="s">
        <v>94</v>
      </c>
      <c r="C65" s="61">
        <f t="shared" si="6"/>
        <v>90755.04</v>
      </c>
      <c r="D65" s="51">
        <f t="shared" si="7"/>
        <v>0</v>
      </c>
      <c r="E65" s="51">
        <f t="shared" si="8"/>
        <v>90755.04</v>
      </c>
      <c r="F65" s="51">
        <f t="shared" si="3"/>
        <v>0</v>
      </c>
      <c r="G65" s="51"/>
      <c r="H65" s="51"/>
      <c r="I65" s="51"/>
      <c r="J65" s="51"/>
      <c r="K65" s="51">
        <f t="shared" si="13"/>
        <v>0</v>
      </c>
      <c r="L65" s="51"/>
      <c r="M65" s="51"/>
      <c r="N65" s="51">
        <f t="shared" si="22"/>
        <v>90755.04</v>
      </c>
      <c r="O65" s="51">
        <v>90755.04</v>
      </c>
      <c r="P65" s="51"/>
      <c r="Q65" s="51"/>
      <c r="R65" s="51"/>
    </row>
    <row r="66" spans="1:18" s="11" customFormat="1" x14ac:dyDescent="0.2">
      <c r="A66" s="21" t="s">
        <v>95</v>
      </c>
      <c r="B66" s="20" t="s">
        <v>96</v>
      </c>
      <c r="C66" s="61">
        <f t="shared" si="6"/>
        <v>31548.48</v>
      </c>
      <c r="D66" s="51">
        <f t="shared" si="7"/>
        <v>0</v>
      </c>
      <c r="E66" s="51">
        <f t="shared" si="8"/>
        <v>31548.48</v>
      </c>
      <c r="F66" s="51">
        <f t="shared" si="3"/>
        <v>0</v>
      </c>
      <c r="G66" s="51"/>
      <c r="H66" s="51"/>
      <c r="I66" s="51"/>
      <c r="J66" s="51"/>
      <c r="K66" s="51">
        <f t="shared" si="13"/>
        <v>0</v>
      </c>
      <c r="L66" s="51"/>
      <c r="M66" s="51"/>
      <c r="N66" s="51">
        <f t="shared" si="22"/>
        <v>31548.48</v>
      </c>
      <c r="O66" s="51">
        <v>31548.48</v>
      </c>
      <c r="P66" s="51"/>
      <c r="Q66" s="51"/>
      <c r="R66" s="51"/>
    </row>
    <row r="67" spans="1:18" s="17" customFormat="1" ht="36" hidden="1" x14ac:dyDescent="0.2">
      <c r="A67" s="21" t="s">
        <v>156</v>
      </c>
      <c r="B67" s="20" t="s">
        <v>155</v>
      </c>
      <c r="C67" s="61">
        <f t="shared" si="6"/>
        <v>0</v>
      </c>
      <c r="D67" s="51">
        <f t="shared" si="7"/>
        <v>0</v>
      </c>
      <c r="E67" s="51">
        <f t="shared" si="8"/>
        <v>0</v>
      </c>
      <c r="F67" s="51">
        <f t="shared" si="3"/>
        <v>0</v>
      </c>
      <c r="G67" s="52"/>
      <c r="H67" s="52"/>
      <c r="I67" s="52"/>
      <c r="J67" s="52"/>
      <c r="K67" s="51">
        <f t="shared" si="13"/>
        <v>0</v>
      </c>
      <c r="L67" s="52"/>
      <c r="M67" s="52"/>
      <c r="N67" s="51">
        <f t="shared" si="22"/>
        <v>0</v>
      </c>
      <c r="O67" s="52"/>
      <c r="P67" s="52"/>
      <c r="Q67" s="52"/>
      <c r="R67" s="52"/>
    </row>
    <row r="68" spans="1:18" s="11" customFormat="1" ht="24" x14ac:dyDescent="0.2">
      <c r="A68" s="21" t="s">
        <v>97</v>
      </c>
      <c r="B68" s="20" t="s">
        <v>98</v>
      </c>
      <c r="C68" s="61">
        <f t="shared" si="6"/>
        <v>11930</v>
      </c>
      <c r="D68" s="51">
        <f t="shared" si="7"/>
        <v>0</v>
      </c>
      <c r="E68" s="51">
        <f t="shared" si="8"/>
        <v>11930</v>
      </c>
      <c r="F68" s="51">
        <f t="shared" si="3"/>
        <v>0</v>
      </c>
      <c r="G68" s="51"/>
      <c r="H68" s="51"/>
      <c r="I68" s="51"/>
      <c r="J68" s="51"/>
      <c r="K68" s="51">
        <f t="shared" si="13"/>
        <v>0</v>
      </c>
      <c r="L68" s="51"/>
      <c r="M68" s="51"/>
      <c r="N68" s="51">
        <f t="shared" si="22"/>
        <v>11930</v>
      </c>
      <c r="O68" s="51">
        <v>11930</v>
      </c>
      <c r="P68" s="51"/>
      <c r="Q68" s="51"/>
      <c r="R68" s="51"/>
    </row>
    <row r="69" spans="1:18" s="11" customFormat="1" ht="24" hidden="1" x14ac:dyDescent="0.2">
      <c r="A69" s="21" t="s">
        <v>170</v>
      </c>
      <c r="B69" s="20" t="s">
        <v>34</v>
      </c>
      <c r="C69" s="61">
        <f t="shared" si="6"/>
        <v>0</v>
      </c>
      <c r="D69" s="51">
        <f t="shared" si="7"/>
        <v>0</v>
      </c>
      <c r="E69" s="51">
        <f t="shared" si="8"/>
        <v>0</v>
      </c>
      <c r="F69" s="51">
        <f t="shared" si="3"/>
        <v>0</v>
      </c>
      <c r="G69" s="51"/>
      <c r="H69" s="51"/>
      <c r="I69" s="51"/>
      <c r="J69" s="51"/>
      <c r="K69" s="51">
        <f t="shared" si="13"/>
        <v>0</v>
      </c>
      <c r="L69" s="51"/>
      <c r="M69" s="51"/>
      <c r="N69" s="51">
        <f t="shared" si="22"/>
        <v>0</v>
      </c>
      <c r="O69" s="51"/>
      <c r="P69" s="51"/>
      <c r="Q69" s="51"/>
      <c r="R69" s="51"/>
    </row>
    <row r="70" spans="1:18" s="10" customFormat="1" x14ac:dyDescent="0.2">
      <c r="A70" s="30" t="s">
        <v>99</v>
      </c>
      <c r="B70" s="31"/>
      <c r="C70" s="64">
        <f t="shared" si="6"/>
        <v>89752</v>
      </c>
      <c r="D70" s="50">
        <f>G70</f>
        <v>0</v>
      </c>
      <c r="E70" s="50">
        <f t="shared" si="8"/>
        <v>89752</v>
      </c>
      <c r="F70" s="50">
        <f t="shared" si="3"/>
        <v>0</v>
      </c>
      <c r="G70" s="50">
        <f>G71+G72+G73+G74+G75+G76+G77+G78+G79+G80+G81+G82+G83+G84</f>
        <v>0</v>
      </c>
      <c r="H70" s="50">
        <f>H71+H72+H73+H74+H75+H76+H77+H78+H79+H80+H81+H82+H83+H84</f>
        <v>0</v>
      </c>
      <c r="I70" s="50">
        <f>I71+I72+I73+I74+I75+I76+I77+I78+I79+I80+I81+I82+I83+I84</f>
        <v>0</v>
      </c>
      <c r="J70" s="50">
        <f>J71+J72+J73+J74+J75+J76+J77+J78+J79+J80+J81+J82+J83+J84</f>
        <v>0</v>
      </c>
      <c r="K70" s="50">
        <f t="shared" ref="K70:M70" si="25">SUM(K71:K84)</f>
        <v>2878371.72</v>
      </c>
      <c r="L70" s="50">
        <f t="shared" si="25"/>
        <v>1208916.1200000001</v>
      </c>
      <c r="M70" s="50">
        <f t="shared" si="25"/>
        <v>1669455.6</v>
      </c>
      <c r="N70" s="50">
        <f t="shared" si="5"/>
        <v>89752</v>
      </c>
      <c r="O70" s="50">
        <f>O71+O72+O73+O74+O75+O76+O77+O78+O79+O80+O81+O82+O83+O84</f>
        <v>89752</v>
      </c>
      <c r="P70" s="50">
        <f>P71+P72+P73+P74+P75+P76+P77+P78+P79+P80+P81+P82+P83+P84</f>
        <v>0</v>
      </c>
      <c r="Q70" s="50">
        <f>Q71+Q72+Q73+Q74+Q75+Q76+Q77+Q78+Q79+Q80+Q81+Q82+Q83+Q84</f>
        <v>0</v>
      </c>
      <c r="R70" s="50">
        <f>R71+R72+R73+R74+R75+R76+R77+R78+R79+R80+R81+R82+R83+R84</f>
        <v>0</v>
      </c>
    </row>
    <row r="71" spans="1:18" s="11" customFormat="1" x14ac:dyDescent="0.2">
      <c r="A71" s="21" t="s">
        <v>100</v>
      </c>
      <c r="B71" s="20" t="s">
        <v>101</v>
      </c>
      <c r="C71" s="61">
        <f t="shared" si="6"/>
        <v>20000</v>
      </c>
      <c r="D71" s="51">
        <f t="shared" si="7"/>
        <v>0</v>
      </c>
      <c r="E71" s="51">
        <f t="shared" si="8"/>
        <v>20000</v>
      </c>
      <c r="F71" s="51">
        <f t="shared" si="3"/>
        <v>0</v>
      </c>
      <c r="G71" s="51"/>
      <c r="H71" s="51"/>
      <c r="I71" s="51"/>
      <c r="J71" s="51"/>
      <c r="K71" s="51">
        <f t="shared" si="13"/>
        <v>0</v>
      </c>
      <c r="L71" s="51"/>
      <c r="M71" s="51"/>
      <c r="N71" s="51">
        <f t="shared" si="5"/>
        <v>20000</v>
      </c>
      <c r="O71" s="51">
        <v>20000</v>
      </c>
      <c r="P71" s="51"/>
      <c r="Q71" s="51"/>
      <c r="R71" s="51"/>
    </row>
    <row r="72" spans="1:18" s="11" customFormat="1" hidden="1" x14ac:dyDescent="0.2">
      <c r="A72" s="21" t="s">
        <v>102</v>
      </c>
      <c r="B72" s="20" t="s">
        <v>103</v>
      </c>
      <c r="C72" s="61">
        <f t="shared" si="6"/>
        <v>0</v>
      </c>
      <c r="D72" s="51">
        <f t="shared" si="7"/>
        <v>0</v>
      </c>
      <c r="E72" s="51">
        <f t="shared" si="8"/>
        <v>0</v>
      </c>
      <c r="F72" s="51">
        <f t="shared" si="3"/>
        <v>0</v>
      </c>
      <c r="G72" s="51"/>
      <c r="H72" s="51"/>
      <c r="I72" s="51"/>
      <c r="J72" s="51"/>
      <c r="K72" s="51">
        <f t="shared" si="13"/>
        <v>0</v>
      </c>
      <c r="L72" s="51"/>
      <c r="M72" s="51"/>
      <c r="N72" s="51">
        <f t="shared" si="5"/>
        <v>0</v>
      </c>
      <c r="O72" s="51"/>
      <c r="P72" s="51"/>
      <c r="Q72" s="51"/>
      <c r="R72" s="51"/>
    </row>
    <row r="73" spans="1:18" s="11" customFormat="1" ht="48" hidden="1" x14ac:dyDescent="0.2">
      <c r="A73" s="21" t="s">
        <v>104</v>
      </c>
      <c r="B73" s="20" t="s">
        <v>171</v>
      </c>
      <c r="C73" s="61">
        <f t="shared" si="6"/>
        <v>0</v>
      </c>
      <c r="D73" s="51">
        <f t="shared" si="7"/>
        <v>0</v>
      </c>
      <c r="E73" s="51">
        <f t="shared" si="8"/>
        <v>0</v>
      </c>
      <c r="F73" s="51">
        <f t="shared" si="3"/>
        <v>0</v>
      </c>
      <c r="G73" s="51"/>
      <c r="H73" s="51"/>
      <c r="I73" s="51"/>
      <c r="J73" s="51"/>
      <c r="K73" s="51">
        <f t="shared" si="13"/>
        <v>0</v>
      </c>
      <c r="L73" s="51"/>
      <c r="M73" s="51"/>
      <c r="N73" s="51">
        <f t="shared" si="5"/>
        <v>0</v>
      </c>
      <c r="O73" s="51"/>
      <c r="P73" s="51"/>
      <c r="Q73" s="51"/>
      <c r="R73" s="51"/>
    </row>
    <row r="74" spans="1:18" s="11" customFormat="1" ht="36" x14ac:dyDescent="0.2">
      <c r="A74" s="21" t="s">
        <v>105</v>
      </c>
      <c r="B74" s="20" t="s">
        <v>106</v>
      </c>
      <c r="C74" s="61">
        <f>D74+E74</f>
        <v>9000</v>
      </c>
      <c r="D74" s="51">
        <f>G74</f>
        <v>0</v>
      </c>
      <c r="E74" s="51">
        <f t="shared" si="8"/>
        <v>9000</v>
      </c>
      <c r="F74" s="51">
        <f>G74+H74</f>
        <v>0</v>
      </c>
      <c r="G74" s="51"/>
      <c r="H74" s="51"/>
      <c r="I74" s="51"/>
      <c r="J74" s="51"/>
      <c r="K74" s="51">
        <f t="shared" si="13"/>
        <v>0</v>
      </c>
      <c r="L74" s="51"/>
      <c r="M74" s="51"/>
      <c r="N74" s="51">
        <f>O74+P74</f>
        <v>9000</v>
      </c>
      <c r="O74" s="51">
        <v>9000</v>
      </c>
      <c r="P74" s="51"/>
      <c r="Q74" s="51"/>
      <c r="R74" s="51"/>
    </row>
    <row r="75" spans="1:18" s="11" customFormat="1" ht="18" customHeight="1" x14ac:dyDescent="0.2">
      <c r="A75" s="21" t="s">
        <v>216</v>
      </c>
      <c r="B75" s="20" t="s">
        <v>217</v>
      </c>
      <c r="C75" s="61">
        <f t="shared" si="6"/>
        <v>0</v>
      </c>
      <c r="D75" s="51">
        <f t="shared" si="7"/>
        <v>0</v>
      </c>
      <c r="E75" s="51">
        <f t="shared" si="8"/>
        <v>0</v>
      </c>
      <c r="F75" s="51">
        <f t="shared" si="3"/>
        <v>0</v>
      </c>
      <c r="G75" s="51"/>
      <c r="H75" s="51"/>
      <c r="I75" s="51"/>
      <c r="J75" s="51"/>
      <c r="K75" s="51">
        <f t="shared" si="13"/>
        <v>2878371.72</v>
      </c>
      <c r="L75" s="51">
        <v>1208916.1200000001</v>
      </c>
      <c r="M75" s="51">
        <v>1669455.6</v>
      </c>
      <c r="N75" s="51">
        <f t="shared" ref="N75:N83" si="26">O75+P75</f>
        <v>0</v>
      </c>
      <c r="O75" s="51"/>
      <c r="P75" s="51"/>
      <c r="Q75" s="51"/>
      <c r="R75" s="51"/>
    </row>
    <row r="76" spans="1:18" s="11" customFormat="1" ht="35.25" hidden="1" customHeight="1" x14ac:dyDescent="0.2">
      <c r="A76" s="21" t="s">
        <v>107</v>
      </c>
      <c r="B76" s="20" t="s">
        <v>172</v>
      </c>
      <c r="C76" s="61">
        <f t="shared" si="6"/>
        <v>0</v>
      </c>
      <c r="D76" s="51">
        <f t="shared" si="7"/>
        <v>0</v>
      </c>
      <c r="E76" s="51">
        <f t="shared" si="8"/>
        <v>0</v>
      </c>
      <c r="F76" s="51">
        <f t="shared" si="3"/>
        <v>0</v>
      </c>
      <c r="G76" s="51"/>
      <c r="H76" s="51"/>
      <c r="I76" s="51"/>
      <c r="J76" s="51"/>
      <c r="K76" s="51">
        <f t="shared" si="13"/>
        <v>0</v>
      </c>
      <c r="L76" s="51"/>
      <c r="M76" s="51"/>
      <c r="N76" s="51">
        <f t="shared" si="26"/>
        <v>0</v>
      </c>
      <c r="O76" s="51"/>
      <c r="P76" s="51"/>
      <c r="Q76" s="51"/>
      <c r="R76" s="51"/>
    </row>
    <row r="77" spans="1:18" s="11" customFormat="1" ht="24" x14ac:dyDescent="0.2">
      <c r="A77" s="33" t="s">
        <v>205</v>
      </c>
      <c r="B77" s="20" t="s">
        <v>173</v>
      </c>
      <c r="C77" s="61">
        <f t="shared" si="6"/>
        <v>0</v>
      </c>
      <c r="D77" s="51">
        <f t="shared" si="7"/>
        <v>0</v>
      </c>
      <c r="E77" s="51">
        <f t="shared" si="8"/>
        <v>0</v>
      </c>
      <c r="F77" s="51">
        <f t="shared" si="3"/>
        <v>0</v>
      </c>
      <c r="G77" s="51"/>
      <c r="H77" s="51"/>
      <c r="I77" s="51"/>
      <c r="J77" s="51"/>
      <c r="K77" s="51">
        <f t="shared" si="13"/>
        <v>0</v>
      </c>
      <c r="L77" s="51"/>
      <c r="M77" s="51"/>
      <c r="N77" s="51">
        <f t="shared" si="26"/>
        <v>0</v>
      </c>
      <c r="O77" s="51"/>
      <c r="P77" s="51"/>
      <c r="Q77" s="51"/>
      <c r="R77" s="51"/>
    </row>
    <row r="78" spans="1:18" s="11" customFormat="1" hidden="1" x14ac:dyDescent="0.2">
      <c r="A78" s="21" t="s">
        <v>108</v>
      </c>
      <c r="B78" s="20" t="s">
        <v>109</v>
      </c>
      <c r="C78" s="61">
        <f t="shared" si="6"/>
        <v>0</v>
      </c>
      <c r="D78" s="51">
        <f t="shared" si="7"/>
        <v>0</v>
      </c>
      <c r="E78" s="51">
        <f t="shared" si="8"/>
        <v>0</v>
      </c>
      <c r="F78" s="51">
        <f t="shared" si="3"/>
        <v>0</v>
      </c>
      <c r="G78" s="51"/>
      <c r="H78" s="51"/>
      <c r="I78" s="51"/>
      <c r="J78" s="51"/>
      <c r="K78" s="51">
        <f t="shared" si="13"/>
        <v>0</v>
      </c>
      <c r="L78" s="51"/>
      <c r="M78" s="51"/>
      <c r="N78" s="51">
        <f t="shared" si="26"/>
        <v>0</v>
      </c>
      <c r="O78" s="51"/>
      <c r="P78" s="51"/>
      <c r="Q78" s="51"/>
      <c r="R78" s="51"/>
    </row>
    <row r="79" spans="1:18" s="11" customFormat="1" hidden="1" x14ac:dyDescent="0.2">
      <c r="A79" s="21" t="s">
        <v>110</v>
      </c>
      <c r="B79" s="20" t="s">
        <v>111</v>
      </c>
      <c r="C79" s="61">
        <f t="shared" si="6"/>
        <v>0</v>
      </c>
      <c r="D79" s="51">
        <f t="shared" si="7"/>
        <v>0</v>
      </c>
      <c r="E79" s="51">
        <f t="shared" si="8"/>
        <v>0</v>
      </c>
      <c r="F79" s="51">
        <f t="shared" si="3"/>
        <v>0</v>
      </c>
      <c r="G79" s="51"/>
      <c r="H79" s="51"/>
      <c r="I79" s="51"/>
      <c r="J79" s="51"/>
      <c r="K79" s="51">
        <f t="shared" si="13"/>
        <v>0</v>
      </c>
      <c r="L79" s="51"/>
      <c r="M79" s="51"/>
      <c r="N79" s="51">
        <f t="shared" si="26"/>
        <v>0</v>
      </c>
      <c r="O79" s="51"/>
      <c r="P79" s="51"/>
      <c r="Q79" s="51"/>
      <c r="R79" s="51"/>
    </row>
    <row r="80" spans="1:18" s="11" customFormat="1" ht="24" hidden="1" x14ac:dyDescent="0.2">
      <c r="A80" s="33" t="s">
        <v>112</v>
      </c>
      <c r="B80" s="20" t="s">
        <v>113</v>
      </c>
      <c r="C80" s="61">
        <f t="shared" si="6"/>
        <v>0</v>
      </c>
      <c r="D80" s="51">
        <f t="shared" si="7"/>
        <v>0</v>
      </c>
      <c r="E80" s="51">
        <f t="shared" si="8"/>
        <v>0</v>
      </c>
      <c r="F80" s="51">
        <f t="shared" si="3"/>
        <v>0</v>
      </c>
      <c r="G80" s="51"/>
      <c r="H80" s="51"/>
      <c r="I80" s="51"/>
      <c r="J80" s="51"/>
      <c r="K80" s="51">
        <f t="shared" si="13"/>
        <v>0</v>
      </c>
      <c r="L80" s="51"/>
      <c r="M80" s="51"/>
      <c r="N80" s="51">
        <f t="shared" si="26"/>
        <v>0</v>
      </c>
      <c r="O80" s="51"/>
      <c r="P80" s="51"/>
      <c r="Q80" s="51"/>
      <c r="R80" s="51"/>
    </row>
    <row r="81" spans="1:18" s="11" customFormat="1" ht="24" hidden="1" x14ac:dyDescent="0.2">
      <c r="A81" s="33" t="s">
        <v>114</v>
      </c>
      <c r="B81" s="20" t="s">
        <v>115</v>
      </c>
      <c r="C81" s="61">
        <f t="shared" ref="C81:C125" si="27">D81+E81</f>
        <v>0</v>
      </c>
      <c r="D81" s="51">
        <f t="shared" si="7"/>
        <v>0</v>
      </c>
      <c r="E81" s="51">
        <f t="shared" si="8"/>
        <v>0</v>
      </c>
      <c r="F81" s="51">
        <f t="shared" si="3"/>
        <v>0</v>
      </c>
      <c r="G81" s="51"/>
      <c r="H81" s="51"/>
      <c r="I81" s="51"/>
      <c r="J81" s="51"/>
      <c r="K81" s="51">
        <f t="shared" si="13"/>
        <v>0</v>
      </c>
      <c r="L81" s="51"/>
      <c r="M81" s="51"/>
      <c r="N81" s="51">
        <f t="shared" si="26"/>
        <v>0</v>
      </c>
      <c r="O81" s="51"/>
      <c r="P81" s="51"/>
      <c r="Q81" s="51"/>
      <c r="R81" s="51"/>
    </row>
    <row r="82" spans="1:18" s="11" customFormat="1" hidden="1" x14ac:dyDescent="0.2">
      <c r="A82" s="33" t="s">
        <v>116</v>
      </c>
      <c r="B82" s="20" t="s">
        <v>117</v>
      </c>
      <c r="C82" s="61">
        <f t="shared" si="27"/>
        <v>0</v>
      </c>
      <c r="D82" s="51">
        <f t="shared" si="7"/>
        <v>0</v>
      </c>
      <c r="E82" s="51">
        <f t="shared" si="8"/>
        <v>0</v>
      </c>
      <c r="F82" s="51">
        <f t="shared" si="3"/>
        <v>0</v>
      </c>
      <c r="G82" s="51"/>
      <c r="H82" s="51"/>
      <c r="I82" s="51"/>
      <c r="J82" s="51"/>
      <c r="K82" s="51">
        <f t="shared" si="13"/>
        <v>0</v>
      </c>
      <c r="L82" s="51"/>
      <c r="M82" s="51"/>
      <c r="N82" s="51">
        <f t="shared" si="26"/>
        <v>0</v>
      </c>
      <c r="O82" s="51"/>
      <c r="P82" s="51"/>
      <c r="Q82" s="51"/>
      <c r="R82" s="51"/>
    </row>
    <row r="83" spans="1:18" s="11" customFormat="1" ht="24" x14ac:dyDescent="0.2">
      <c r="A83" s="33" t="s">
        <v>118</v>
      </c>
      <c r="B83" s="20" t="s">
        <v>174</v>
      </c>
      <c r="C83" s="61">
        <f t="shared" si="27"/>
        <v>0</v>
      </c>
      <c r="D83" s="51">
        <f t="shared" si="7"/>
        <v>0</v>
      </c>
      <c r="E83" s="51">
        <f t="shared" si="8"/>
        <v>0</v>
      </c>
      <c r="F83" s="51">
        <f t="shared" si="3"/>
        <v>0</v>
      </c>
      <c r="G83" s="51"/>
      <c r="H83" s="51"/>
      <c r="I83" s="51"/>
      <c r="J83" s="51"/>
      <c r="K83" s="51">
        <f t="shared" ref="K83:K86" si="28">L83+M83</f>
        <v>0</v>
      </c>
      <c r="L83" s="51"/>
      <c r="M83" s="51"/>
      <c r="N83" s="51">
        <f t="shared" si="26"/>
        <v>0</v>
      </c>
      <c r="O83" s="51"/>
      <c r="P83" s="51"/>
      <c r="Q83" s="51"/>
      <c r="R83" s="51"/>
    </row>
    <row r="84" spans="1:18" s="11" customFormat="1" ht="19.5" customHeight="1" x14ac:dyDescent="0.2">
      <c r="A84" s="21" t="s">
        <v>207</v>
      </c>
      <c r="B84" s="20" t="s">
        <v>120</v>
      </c>
      <c r="C84" s="61">
        <f t="shared" si="27"/>
        <v>60752</v>
      </c>
      <c r="D84" s="51">
        <f t="shared" ref="D84:D124" si="29">G84</f>
        <v>0</v>
      </c>
      <c r="E84" s="51">
        <f t="shared" ref="E84:E124" si="30">H84+I84+N84+Q84+R84+J84</f>
        <v>60752</v>
      </c>
      <c r="F84" s="51">
        <f t="shared" ref="F84:F124" si="31">G84+H84</f>
        <v>0</v>
      </c>
      <c r="G84" s="51">
        <f>G85+G86</f>
        <v>0</v>
      </c>
      <c r="H84" s="51">
        <f t="shared" ref="H84:J84" si="32">H85+H86</f>
        <v>0</v>
      </c>
      <c r="I84" s="51">
        <f t="shared" si="32"/>
        <v>0</v>
      </c>
      <c r="J84" s="51">
        <f t="shared" si="32"/>
        <v>0</v>
      </c>
      <c r="K84" s="51">
        <f t="shared" si="28"/>
        <v>0</v>
      </c>
      <c r="L84" s="51"/>
      <c r="M84" s="51"/>
      <c r="N84" s="51">
        <f t="shared" ref="N84:N124" si="33">O84+P84</f>
        <v>60752</v>
      </c>
      <c r="O84" s="51">
        <f>O85+O86</f>
        <v>60752</v>
      </c>
      <c r="P84" s="51">
        <f t="shared" ref="P84:R84" si="34">P85+P86</f>
        <v>0</v>
      </c>
      <c r="Q84" s="51">
        <f t="shared" si="34"/>
        <v>0</v>
      </c>
      <c r="R84" s="51">
        <f t="shared" si="34"/>
        <v>0</v>
      </c>
    </row>
    <row r="85" spans="1:18" s="11" customFormat="1" ht="19.5" customHeight="1" x14ac:dyDescent="0.2">
      <c r="A85" s="21" t="s">
        <v>206</v>
      </c>
      <c r="B85" s="20"/>
      <c r="C85" s="61">
        <f t="shared" si="27"/>
        <v>10752</v>
      </c>
      <c r="D85" s="51">
        <f t="shared" si="29"/>
        <v>0</v>
      </c>
      <c r="E85" s="51">
        <f t="shared" si="30"/>
        <v>10752</v>
      </c>
      <c r="F85" s="51">
        <f t="shared" si="31"/>
        <v>0</v>
      </c>
      <c r="G85" s="51"/>
      <c r="H85" s="51"/>
      <c r="I85" s="51"/>
      <c r="J85" s="51"/>
      <c r="K85" s="51">
        <f t="shared" si="28"/>
        <v>0</v>
      </c>
      <c r="L85" s="51"/>
      <c r="M85" s="51"/>
      <c r="N85" s="51">
        <f t="shared" si="33"/>
        <v>10752</v>
      </c>
      <c r="O85" s="51">
        <v>10752</v>
      </c>
      <c r="P85" s="51"/>
      <c r="Q85" s="51"/>
      <c r="R85" s="51"/>
    </row>
    <row r="86" spans="1:18" s="11" customFormat="1" ht="19.5" customHeight="1" x14ac:dyDescent="0.2">
      <c r="A86" s="21" t="s">
        <v>119</v>
      </c>
      <c r="B86" s="20"/>
      <c r="C86" s="61">
        <f t="shared" si="27"/>
        <v>50000</v>
      </c>
      <c r="D86" s="51">
        <f t="shared" si="29"/>
        <v>0</v>
      </c>
      <c r="E86" s="51">
        <f t="shared" si="30"/>
        <v>50000</v>
      </c>
      <c r="F86" s="51">
        <f t="shared" si="31"/>
        <v>0</v>
      </c>
      <c r="G86" s="51"/>
      <c r="H86" s="51"/>
      <c r="I86" s="51"/>
      <c r="J86" s="51"/>
      <c r="K86" s="51">
        <f t="shared" si="28"/>
        <v>0</v>
      </c>
      <c r="L86" s="51"/>
      <c r="M86" s="51"/>
      <c r="N86" s="51">
        <f t="shared" si="33"/>
        <v>50000</v>
      </c>
      <c r="O86" s="51">
        <v>50000</v>
      </c>
      <c r="P86" s="51"/>
      <c r="Q86" s="51"/>
      <c r="R86" s="51"/>
    </row>
    <row r="87" spans="1:18" s="10" customFormat="1" x14ac:dyDescent="0.2">
      <c r="A87" s="43" t="s">
        <v>209</v>
      </c>
      <c r="B87" s="32"/>
      <c r="C87" s="64">
        <f t="shared" si="27"/>
        <v>0</v>
      </c>
      <c r="D87" s="50">
        <f t="shared" si="29"/>
        <v>0</v>
      </c>
      <c r="E87" s="50">
        <f t="shared" si="30"/>
        <v>0</v>
      </c>
      <c r="F87" s="50">
        <f t="shared" si="31"/>
        <v>0</v>
      </c>
      <c r="G87" s="50">
        <f t="shared" ref="G87:R87" si="35">G88+G89</f>
        <v>0</v>
      </c>
      <c r="H87" s="50">
        <f t="shared" si="35"/>
        <v>0</v>
      </c>
      <c r="I87" s="50">
        <f t="shared" si="35"/>
        <v>0</v>
      </c>
      <c r="J87" s="50">
        <f t="shared" si="35"/>
        <v>0</v>
      </c>
      <c r="K87" s="50">
        <f t="shared" si="35"/>
        <v>0</v>
      </c>
      <c r="L87" s="50">
        <f t="shared" si="35"/>
        <v>0</v>
      </c>
      <c r="M87" s="50">
        <f t="shared" si="35"/>
        <v>0</v>
      </c>
      <c r="N87" s="50">
        <f t="shared" si="33"/>
        <v>0</v>
      </c>
      <c r="O87" s="50">
        <f t="shared" si="35"/>
        <v>0</v>
      </c>
      <c r="P87" s="50">
        <f t="shared" si="35"/>
        <v>0</v>
      </c>
      <c r="Q87" s="50">
        <f t="shared" si="35"/>
        <v>0</v>
      </c>
      <c r="R87" s="50">
        <f t="shared" si="35"/>
        <v>0</v>
      </c>
    </row>
    <row r="88" spans="1:18" s="11" customFormat="1" ht="24" x14ac:dyDescent="0.2">
      <c r="A88" s="33" t="s">
        <v>210</v>
      </c>
      <c r="B88" s="20" t="s">
        <v>173</v>
      </c>
      <c r="C88" s="61">
        <f t="shared" si="27"/>
        <v>0</v>
      </c>
      <c r="D88" s="51">
        <f t="shared" si="29"/>
        <v>0</v>
      </c>
      <c r="E88" s="51">
        <f t="shared" si="30"/>
        <v>0</v>
      </c>
      <c r="F88" s="51">
        <f t="shared" si="31"/>
        <v>0</v>
      </c>
      <c r="G88" s="51"/>
      <c r="H88" s="51"/>
      <c r="I88" s="51"/>
      <c r="J88" s="51"/>
      <c r="K88" s="51">
        <f t="shared" ref="K88:K89" si="36">L88+M88</f>
        <v>0</v>
      </c>
      <c r="L88" s="51"/>
      <c r="M88" s="51"/>
      <c r="N88" s="51">
        <f t="shared" si="33"/>
        <v>0</v>
      </c>
      <c r="O88" s="51"/>
      <c r="P88" s="51"/>
      <c r="Q88" s="51"/>
      <c r="R88" s="51"/>
    </row>
    <row r="89" spans="1:18" s="11" customFormat="1" ht="24" x14ac:dyDescent="0.2">
      <c r="A89" s="33" t="s">
        <v>118</v>
      </c>
      <c r="B89" s="20" t="s">
        <v>174</v>
      </c>
      <c r="C89" s="61">
        <f t="shared" si="27"/>
        <v>0</v>
      </c>
      <c r="D89" s="51">
        <f t="shared" si="29"/>
        <v>0</v>
      </c>
      <c r="E89" s="51">
        <f t="shared" si="30"/>
        <v>0</v>
      </c>
      <c r="F89" s="51">
        <f t="shared" si="31"/>
        <v>0</v>
      </c>
      <c r="G89" s="51"/>
      <c r="H89" s="51"/>
      <c r="I89" s="51"/>
      <c r="J89" s="51"/>
      <c r="K89" s="51">
        <f t="shared" si="36"/>
        <v>0</v>
      </c>
      <c r="L89" s="51"/>
      <c r="M89" s="51"/>
      <c r="N89" s="51">
        <f t="shared" si="33"/>
        <v>0</v>
      </c>
      <c r="O89" s="51"/>
      <c r="P89" s="51"/>
      <c r="Q89" s="51"/>
      <c r="R89" s="51"/>
    </row>
    <row r="90" spans="1:18" s="10" customFormat="1" x14ac:dyDescent="0.2">
      <c r="A90" s="65" t="s">
        <v>121</v>
      </c>
      <c r="B90" s="31"/>
      <c r="C90" s="61">
        <f t="shared" si="27"/>
        <v>0</v>
      </c>
      <c r="D90" s="51">
        <f t="shared" si="29"/>
        <v>0</v>
      </c>
      <c r="E90" s="51">
        <f t="shared" si="30"/>
        <v>0</v>
      </c>
      <c r="F90" s="51">
        <f t="shared" si="31"/>
        <v>0</v>
      </c>
      <c r="G90" s="50">
        <f t="shared" ref="G90:R90" si="37">SUM(G91:G94)</f>
        <v>0</v>
      </c>
      <c r="H90" s="50">
        <f t="shared" si="37"/>
        <v>0</v>
      </c>
      <c r="I90" s="50">
        <f t="shared" si="37"/>
        <v>0</v>
      </c>
      <c r="J90" s="50">
        <f t="shared" si="37"/>
        <v>0</v>
      </c>
      <c r="K90" s="50">
        <f t="shared" si="37"/>
        <v>0</v>
      </c>
      <c r="L90" s="50">
        <f t="shared" si="37"/>
        <v>0</v>
      </c>
      <c r="M90" s="50">
        <f t="shared" si="37"/>
        <v>0</v>
      </c>
      <c r="N90" s="51">
        <f t="shared" si="33"/>
        <v>0</v>
      </c>
      <c r="O90" s="50">
        <f t="shared" si="37"/>
        <v>0</v>
      </c>
      <c r="P90" s="50">
        <f t="shared" si="37"/>
        <v>0</v>
      </c>
      <c r="Q90" s="50">
        <f t="shared" si="37"/>
        <v>0</v>
      </c>
      <c r="R90" s="50">
        <f t="shared" si="37"/>
        <v>0</v>
      </c>
    </row>
    <row r="91" spans="1:18" s="11" customFormat="1" ht="24" hidden="1" x14ac:dyDescent="0.2">
      <c r="A91" s="21" t="s">
        <v>122</v>
      </c>
      <c r="B91" s="20" t="s">
        <v>197</v>
      </c>
      <c r="C91" s="61">
        <f t="shared" si="27"/>
        <v>0</v>
      </c>
      <c r="D91" s="51">
        <f t="shared" si="29"/>
        <v>0</v>
      </c>
      <c r="E91" s="51">
        <f t="shared" si="30"/>
        <v>0</v>
      </c>
      <c r="F91" s="51">
        <f t="shared" si="31"/>
        <v>0</v>
      </c>
      <c r="G91" s="51"/>
      <c r="H91" s="51"/>
      <c r="I91" s="51"/>
      <c r="J91" s="51"/>
      <c r="K91" s="51">
        <f t="shared" ref="K91:K94" si="38">L91+M91</f>
        <v>0</v>
      </c>
      <c r="L91" s="51"/>
      <c r="M91" s="51"/>
      <c r="N91" s="51">
        <f t="shared" si="33"/>
        <v>0</v>
      </c>
      <c r="O91" s="51"/>
      <c r="P91" s="51"/>
      <c r="Q91" s="51"/>
      <c r="R91" s="51"/>
    </row>
    <row r="92" spans="1:18" s="11" customFormat="1" ht="36" x14ac:dyDescent="0.2">
      <c r="A92" s="21" t="s">
        <v>123</v>
      </c>
      <c r="B92" s="20" t="s">
        <v>175</v>
      </c>
      <c r="C92" s="61">
        <f t="shared" si="27"/>
        <v>0</v>
      </c>
      <c r="D92" s="51">
        <f t="shared" si="29"/>
        <v>0</v>
      </c>
      <c r="E92" s="51">
        <f t="shared" si="30"/>
        <v>0</v>
      </c>
      <c r="F92" s="51">
        <f t="shared" si="31"/>
        <v>0</v>
      </c>
      <c r="G92" s="51"/>
      <c r="H92" s="51"/>
      <c r="I92" s="51"/>
      <c r="J92" s="51"/>
      <c r="K92" s="51">
        <f t="shared" si="38"/>
        <v>0</v>
      </c>
      <c r="L92" s="51"/>
      <c r="M92" s="51"/>
      <c r="N92" s="51">
        <f t="shared" si="33"/>
        <v>0</v>
      </c>
      <c r="O92" s="51"/>
      <c r="P92" s="51"/>
      <c r="Q92" s="51"/>
      <c r="R92" s="51"/>
    </row>
    <row r="93" spans="1:18" s="11" customFormat="1" ht="72" x14ac:dyDescent="0.2">
      <c r="A93" s="66" t="s">
        <v>157</v>
      </c>
      <c r="B93" s="20" t="s">
        <v>176</v>
      </c>
      <c r="C93" s="61">
        <f t="shared" si="27"/>
        <v>0</v>
      </c>
      <c r="D93" s="51">
        <f t="shared" si="29"/>
        <v>0</v>
      </c>
      <c r="E93" s="51">
        <f t="shared" si="30"/>
        <v>0</v>
      </c>
      <c r="F93" s="51">
        <f t="shared" si="31"/>
        <v>0</v>
      </c>
      <c r="G93" s="51"/>
      <c r="H93" s="51"/>
      <c r="I93" s="51"/>
      <c r="J93" s="51"/>
      <c r="K93" s="51">
        <f t="shared" si="38"/>
        <v>0</v>
      </c>
      <c r="L93" s="51"/>
      <c r="M93" s="51"/>
      <c r="N93" s="51">
        <f t="shared" si="33"/>
        <v>0</v>
      </c>
      <c r="O93" s="51"/>
      <c r="P93" s="51"/>
      <c r="Q93" s="51"/>
      <c r="R93" s="51"/>
    </row>
    <row r="94" spans="1:18" s="11" customFormat="1" hidden="1" x14ac:dyDescent="0.2">
      <c r="A94" s="21" t="s">
        <v>54</v>
      </c>
      <c r="B94" s="20" t="s">
        <v>169</v>
      </c>
      <c r="C94" s="61">
        <f t="shared" si="27"/>
        <v>0</v>
      </c>
      <c r="D94" s="51">
        <f t="shared" si="29"/>
        <v>0</v>
      </c>
      <c r="E94" s="51">
        <f t="shared" si="30"/>
        <v>0</v>
      </c>
      <c r="F94" s="51">
        <f t="shared" si="31"/>
        <v>0</v>
      </c>
      <c r="G94" s="51"/>
      <c r="H94" s="51"/>
      <c r="I94" s="51"/>
      <c r="J94" s="51"/>
      <c r="K94" s="51">
        <f t="shared" si="38"/>
        <v>0</v>
      </c>
      <c r="L94" s="51"/>
      <c r="M94" s="51"/>
      <c r="N94" s="51">
        <f t="shared" si="33"/>
        <v>0</v>
      </c>
      <c r="O94" s="51"/>
      <c r="P94" s="51"/>
      <c r="Q94" s="51"/>
      <c r="R94" s="51"/>
    </row>
    <row r="95" spans="1:18" s="10" customFormat="1" ht="24" x14ac:dyDescent="0.2">
      <c r="A95" s="30" t="s">
        <v>124</v>
      </c>
      <c r="B95" s="31"/>
      <c r="C95" s="64">
        <f t="shared" si="27"/>
        <v>480000</v>
      </c>
      <c r="D95" s="50">
        <f t="shared" si="29"/>
        <v>480000</v>
      </c>
      <c r="E95" s="50">
        <f t="shared" si="30"/>
        <v>0</v>
      </c>
      <c r="F95" s="50">
        <f t="shared" si="31"/>
        <v>480000</v>
      </c>
      <c r="G95" s="50">
        <f t="shared" ref="G95:R95" si="39">SUM(G96:G100)</f>
        <v>480000</v>
      </c>
      <c r="H95" s="50">
        <f t="shared" si="39"/>
        <v>0</v>
      </c>
      <c r="I95" s="50">
        <f t="shared" si="39"/>
        <v>0</v>
      </c>
      <c r="J95" s="50">
        <f t="shared" si="39"/>
        <v>0</v>
      </c>
      <c r="K95" s="50">
        <f t="shared" si="39"/>
        <v>0</v>
      </c>
      <c r="L95" s="50">
        <f t="shared" si="39"/>
        <v>0</v>
      </c>
      <c r="M95" s="50">
        <f t="shared" si="39"/>
        <v>0</v>
      </c>
      <c r="N95" s="50">
        <f t="shared" si="33"/>
        <v>0</v>
      </c>
      <c r="O95" s="50">
        <f t="shared" si="39"/>
        <v>0</v>
      </c>
      <c r="P95" s="50">
        <f t="shared" si="39"/>
        <v>0</v>
      </c>
      <c r="Q95" s="50">
        <f t="shared" si="39"/>
        <v>0</v>
      </c>
      <c r="R95" s="50">
        <f t="shared" si="39"/>
        <v>0</v>
      </c>
    </row>
    <row r="96" spans="1:18" s="11" customFormat="1" hidden="1" x14ac:dyDescent="0.2">
      <c r="A96" s="21" t="s">
        <v>125</v>
      </c>
      <c r="B96" s="20" t="s">
        <v>126</v>
      </c>
      <c r="C96" s="61">
        <f t="shared" si="27"/>
        <v>0</v>
      </c>
      <c r="D96" s="51">
        <f t="shared" si="29"/>
        <v>0</v>
      </c>
      <c r="E96" s="51">
        <f t="shared" si="30"/>
        <v>0</v>
      </c>
      <c r="F96" s="51">
        <f t="shared" si="31"/>
        <v>0</v>
      </c>
      <c r="G96" s="51"/>
      <c r="H96" s="51"/>
      <c r="I96" s="51"/>
      <c r="J96" s="51"/>
      <c r="K96" s="51">
        <f t="shared" ref="K96:K100" si="40">L96+M96</f>
        <v>0</v>
      </c>
      <c r="L96" s="51"/>
      <c r="M96" s="51"/>
      <c r="N96" s="51">
        <f t="shared" si="33"/>
        <v>0</v>
      </c>
      <c r="O96" s="51"/>
      <c r="P96" s="51"/>
      <c r="Q96" s="51"/>
      <c r="R96" s="51"/>
    </row>
    <row r="97" spans="1:18" s="11" customFormat="1" ht="24" x14ac:dyDescent="0.2">
      <c r="A97" s="21" t="s">
        <v>127</v>
      </c>
      <c r="B97" s="20" t="s">
        <v>128</v>
      </c>
      <c r="C97" s="61">
        <f t="shared" si="27"/>
        <v>380000</v>
      </c>
      <c r="D97" s="51">
        <f t="shared" si="29"/>
        <v>380000</v>
      </c>
      <c r="E97" s="51">
        <f t="shared" si="30"/>
        <v>0</v>
      </c>
      <c r="F97" s="51">
        <f t="shared" si="31"/>
        <v>380000</v>
      </c>
      <c r="G97" s="51">
        <v>380000</v>
      </c>
      <c r="H97" s="51"/>
      <c r="I97" s="51"/>
      <c r="J97" s="51"/>
      <c r="K97" s="51">
        <f t="shared" si="40"/>
        <v>0</v>
      </c>
      <c r="L97" s="51"/>
      <c r="M97" s="51"/>
      <c r="N97" s="51">
        <f t="shared" si="33"/>
        <v>0</v>
      </c>
      <c r="O97" s="51"/>
      <c r="P97" s="51"/>
      <c r="Q97" s="51"/>
      <c r="R97" s="51"/>
    </row>
    <row r="98" spans="1:18" s="11" customFormat="1" ht="24" hidden="1" x14ac:dyDescent="0.2">
      <c r="A98" s="21" t="s">
        <v>129</v>
      </c>
      <c r="B98" s="20" t="s">
        <v>130</v>
      </c>
      <c r="C98" s="61">
        <f t="shared" si="27"/>
        <v>0</v>
      </c>
      <c r="D98" s="51">
        <f t="shared" si="29"/>
        <v>0</v>
      </c>
      <c r="E98" s="51">
        <f t="shared" si="30"/>
        <v>0</v>
      </c>
      <c r="F98" s="51">
        <f t="shared" si="31"/>
        <v>0</v>
      </c>
      <c r="G98" s="51"/>
      <c r="H98" s="51"/>
      <c r="I98" s="51"/>
      <c r="J98" s="51"/>
      <c r="K98" s="51">
        <f t="shared" si="40"/>
        <v>0</v>
      </c>
      <c r="L98" s="51"/>
      <c r="M98" s="51"/>
      <c r="N98" s="51">
        <f t="shared" si="33"/>
        <v>0</v>
      </c>
      <c r="O98" s="51"/>
      <c r="P98" s="51"/>
      <c r="Q98" s="51"/>
      <c r="R98" s="51"/>
    </row>
    <row r="99" spans="1:18" s="11" customFormat="1" ht="48" x14ac:dyDescent="0.2">
      <c r="A99" s="21" t="s">
        <v>131</v>
      </c>
      <c r="B99" s="20" t="s">
        <v>133</v>
      </c>
      <c r="C99" s="61">
        <f t="shared" si="27"/>
        <v>100000</v>
      </c>
      <c r="D99" s="51">
        <f t="shared" si="29"/>
        <v>100000</v>
      </c>
      <c r="E99" s="51">
        <f t="shared" si="30"/>
        <v>0</v>
      </c>
      <c r="F99" s="51">
        <f t="shared" si="31"/>
        <v>100000</v>
      </c>
      <c r="G99" s="51">
        <v>100000</v>
      </c>
      <c r="H99" s="51"/>
      <c r="I99" s="51"/>
      <c r="J99" s="51"/>
      <c r="K99" s="51">
        <f t="shared" si="40"/>
        <v>0</v>
      </c>
      <c r="L99" s="51"/>
      <c r="M99" s="51"/>
      <c r="N99" s="51">
        <f t="shared" si="33"/>
        <v>0</v>
      </c>
      <c r="O99" s="51"/>
      <c r="P99" s="51"/>
      <c r="Q99" s="51"/>
      <c r="R99" s="51"/>
    </row>
    <row r="100" spans="1:18" s="11" customFormat="1" ht="24" hidden="1" x14ac:dyDescent="0.2">
      <c r="A100" s="21" t="s">
        <v>132</v>
      </c>
      <c r="B100" s="20" t="s">
        <v>133</v>
      </c>
      <c r="C100" s="61">
        <f t="shared" si="27"/>
        <v>0</v>
      </c>
      <c r="D100" s="51">
        <f t="shared" si="29"/>
        <v>0</v>
      </c>
      <c r="E100" s="51">
        <f t="shared" si="30"/>
        <v>0</v>
      </c>
      <c r="F100" s="51">
        <f t="shared" si="31"/>
        <v>0</v>
      </c>
      <c r="G100" s="51"/>
      <c r="H100" s="51"/>
      <c r="I100" s="51"/>
      <c r="J100" s="51"/>
      <c r="K100" s="51">
        <f t="shared" si="40"/>
        <v>0</v>
      </c>
      <c r="L100" s="51"/>
      <c r="M100" s="51"/>
      <c r="N100" s="51">
        <f t="shared" si="33"/>
        <v>0</v>
      </c>
      <c r="O100" s="51"/>
      <c r="P100" s="51"/>
      <c r="Q100" s="51"/>
      <c r="R100" s="51"/>
    </row>
    <row r="101" spans="1:18" s="10" customFormat="1" ht="24" x14ac:dyDescent="0.2">
      <c r="A101" s="30" t="s">
        <v>134</v>
      </c>
      <c r="B101" s="31"/>
      <c r="C101" s="64">
        <f t="shared" si="27"/>
        <v>110309.20999999999</v>
      </c>
      <c r="D101" s="50">
        <f t="shared" si="29"/>
        <v>0</v>
      </c>
      <c r="E101" s="50">
        <f t="shared" si="30"/>
        <v>110309.20999999999</v>
      </c>
      <c r="F101" s="50">
        <f t="shared" si="31"/>
        <v>0</v>
      </c>
      <c r="G101" s="50">
        <f t="shared" ref="G101:R101" si="41">SUM(G102:G115)</f>
        <v>0</v>
      </c>
      <c r="H101" s="50">
        <f t="shared" si="41"/>
        <v>0</v>
      </c>
      <c r="I101" s="50">
        <f t="shared" si="41"/>
        <v>0</v>
      </c>
      <c r="J101" s="50">
        <f t="shared" si="41"/>
        <v>0</v>
      </c>
      <c r="K101" s="50">
        <f t="shared" si="41"/>
        <v>0</v>
      </c>
      <c r="L101" s="50">
        <f t="shared" si="41"/>
        <v>0</v>
      </c>
      <c r="M101" s="50">
        <f t="shared" si="41"/>
        <v>0</v>
      </c>
      <c r="N101" s="50">
        <f t="shared" si="33"/>
        <v>110309.20999999999</v>
      </c>
      <c r="O101" s="50">
        <f t="shared" si="41"/>
        <v>110309.20999999999</v>
      </c>
      <c r="P101" s="50">
        <f t="shared" si="41"/>
        <v>0</v>
      </c>
      <c r="Q101" s="50">
        <f t="shared" si="41"/>
        <v>0</v>
      </c>
      <c r="R101" s="50">
        <f t="shared" si="41"/>
        <v>0</v>
      </c>
    </row>
    <row r="102" spans="1:18" s="11" customFormat="1" x14ac:dyDescent="0.2">
      <c r="A102" s="21" t="s">
        <v>135</v>
      </c>
      <c r="B102" s="20" t="s">
        <v>183</v>
      </c>
      <c r="C102" s="61">
        <f t="shared" si="27"/>
        <v>0</v>
      </c>
      <c r="D102" s="51">
        <f t="shared" si="29"/>
        <v>0</v>
      </c>
      <c r="E102" s="51">
        <f t="shared" si="30"/>
        <v>0</v>
      </c>
      <c r="F102" s="51">
        <f t="shared" si="31"/>
        <v>0</v>
      </c>
      <c r="G102" s="51"/>
      <c r="H102" s="51"/>
      <c r="I102" s="51"/>
      <c r="J102" s="51"/>
      <c r="K102" s="51">
        <f t="shared" ref="K102:K115" si="42">L102+M102</f>
        <v>0</v>
      </c>
      <c r="L102" s="51"/>
      <c r="M102" s="51"/>
      <c r="N102" s="51">
        <f t="shared" si="33"/>
        <v>0</v>
      </c>
      <c r="O102" s="51"/>
      <c r="P102" s="51"/>
      <c r="Q102" s="51"/>
      <c r="R102" s="51"/>
    </row>
    <row r="103" spans="1:18" s="11" customFormat="1" hidden="1" x14ac:dyDescent="0.2">
      <c r="A103" s="21" t="s">
        <v>185</v>
      </c>
      <c r="B103" s="20" t="s">
        <v>184</v>
      </c>
      <c r="C103" s="61">
        <f t="shared" si="27"/>
        <v>0</v>
      </c>
      <c r="D103" s="51">
        <f t="shared" si="29"/>
        <v>0</v>
      </c>
      <c r="E103" s="51">
        <f t="shared" si="30"/>
        <v>0</v>
      </c>
      <c r="F103" s="51">
        <f t="shared" si="31"/>
        <v>0</v>
      </c>
      <c r="G103" s="51"/>
      <c r="H103" s="51"/>
      <c r="I103" s="51"/>
      <c r="J103" s="51"/>
      <c r="K103" s="51">
        <f t="shared" si="42"/>
        <v>0</v>
      </c>
      <c r="L103" s="51"/>
      <c r="M103" s="51"/>
      <c r="N103" s="51">
        <f t="shared" si="33"/>
        <v>0</v>
      </c>
      <c r="O103" s="51"/>
      <c r="P103" s="51"/>
      <c r="Q103" s="51"/>
      <c r="R103" s="51"/>
    </row>
    <row r="104" spans="1:18" s="11" customFormat="1" ht="24" x14ac:dyDescent="0.2">
      <c r="A104" s="21" t="s">
        <v>136</v>
      </c>
      <c r="B104" s="20" t="s">
        <v>204</v>
      </c>
      <c r="C104" s="61">
        <f t="shared" si="27"/>
        <v>0</v>
      </c>
      <c r="D104" s="51">
        <f t="shared" si="29"/>
        <v>0</v>
      </c>
      <c r="E104" s="51">
        <f t="shared" si="30"/>
        <v>0</v>
      </c>
      <c r="F104" s="51">
        <f t="shared" si="31"/>
        <v>0</v>
      </c>
      <c r="G104" s="51"/>
      <c r="H104" s="51"/>
      <c r="I104" s="51"/>
      <c r="J104" s="51"/>
      <c r="K104" s="51">
        <f t="shared" si="42"/>
        <v>0</v>
      </c>
      <c r="L104" s="51"/>
      <c r="M104" s="51"/>
      <c r="N104" s="51">
        <f t="shared" si="33"/>
        <v>0</v>
      </c>
      <c r="O104" s="51"/>
      <c r="P104" s="51"/>
      <c r="Q104" s="51"/>
      <c r="R104" s="51"/>
    </row>
    <row r="105" spans="1:18" s="11" customFormat="1" x14ac:dyDescent="0.2">
      <c r="A105" s="21" t="s">
        <v>137</v>
      </c>
      <c r="B105" s="20" t="s">
        <v>187</v>
      </c>
      <c r="C105" s="61">
        <f t="shared" si="27"/>
        <v>0</v>
      </c>
      <c r="D105" s="51">
        <f t="shared" si="29"/>
        <v>0</v>
      </c>
      <c r="E105" s="51">
        <f t="shared" si="30"/>
        <v>0</v>
      </c>
      <c r="F105" s="51">
        <f t="shared" si="31"/>
        <v>0</v>
      </c>
      <c r="G105" s="51"/>
      <c r="H105" s="51"/>
      <c r="I105" s="51"/>
      <c r="J105" s="51"/>
      <c r="K105" s="51">
        <f t="shared" si="42"/>
        <v>0</v>
      </c>
      <c r="L105" s="51"/>
      <c r="M105" s="51"/>
      <c r="N105" s="51">
        <f t="shared" si="33"/>
        <v>0</v>
      </c>
      <c r="O105" s="51"/>
      <c r="P105" s="51"/>
      <c r="Q105" s="51"/>
      <c r="R105" s="51"/>
    </row>
    <row r="106" spans="1:18" s="11" customFormat="1" ht="24" x14ac:dyDescent="0.2">
      <c r="A106" s="21" t="s">
        <v>138</v>
      </c>
      <c r="B106" s="20" t="s">
        <v>188</v>
      </c>
      <c r="C106" s="61">
        <f t="shared" si="27"/>
        <v>0</v>
      </c>
      <c r="D106" s="51">
        <f t="shared" si="29"/>
        <v>0</v>
      </c>
      <c r="E106" s="51">
        <f t="shared" si="30"/>
        <v>0</v>
      </c>
      <c r="F106" s="51">
        <f t="shared" si="31"/>
        <v>0</v>
      </c>
      <c r="G106" s="51"/>
      <c r="H106" s="51"/>
      <c r="I106" s="51"/>
      <c r="J106" s="51"/>
      <c r="K106" s="51">
        <f t="shared" si="42"/>
        <v>0</v>
      </c>
      <c r="L106" s="51"/>
      <c r="M106" s="51"/>
      <c r="N106" s="51">
        <f t="shared" si="33"/>
        <v>0</v>
      </c>
      <c r="O106" s="51"/>
      <c r="P106" s="51"/>
      <c r="Q106" s="51"/>
      <c r="R106" s="51"/>
    </row>
    <row r="107" spans="1:18" s="11" customFormat="1" x14ac:dyDescent="0.2">
      <c r="A107" s="21" t="s">
        <v>220</v>
      </c>
      <c r="B107" s="20" t="s">
        <v>219</v>
      </c>
      <c r="C107" s="61">
        <f t="shared" si="27"/>
        <v>52372.57</v>
      </c>
      <c r="D107" s="51">
        <f t="shared" si="29"/>
        <v>0</v>
      </c>
      <c r="E107" s="51">
        <f t="shared" si="30"/>
        <v>52372.57</v>
      </c>
      <c r="F107" s="51">
        <f t="shared" si="31"/>
        <v>0</v>
      </c>
      <c r="G107" s="51"/>
      <c r="H107" s="51"/>
      <c r="I107" s="51"/>
      <c r="J107" s="51"/>
      <c r="K107" s="51">
        <f t="shared" si="42"/>
        <v>0</v>
      </c>
      <c r="L107" s="51"/>
      <c r="M107" s="51"/>
      <c r="N107" s="51">
        <f t="shared" si="33"/>
        <v>52372.57</v>
      </c>
      <c r="O107" s="51">
        <v>52372.57</v>
      </c>
      <c r="P107" s="51"/>
      <c r="Q107" s="51"/>
      <c r="R107" s="51"/>
    </row>
    <row r="108" spans="1:18" s="11" customFormat="1" ht="24" x14ac:dyDescent="0.2">
      <c r="A108" s="21" t="s">
        <v>139</v>
      </c>
      <c r="B108" s="20" t="s">
        <v>181</v>
      </c>
      <c r="C108" s="61">
        <f t="shared" si="27"/>
        <v>7936.64</v>
      </c>
      <c r="D108" s="51">
        <f t="shared" si="29"/>
        <v>0</v>
      </c>
      <c r="E108" s="51">
        <f t="shared" si="30"/>
        <v>7936.64</v>
      </c>
      <c r="F108" s="51">
        <f t="shared" si="31"/>
        <v>0</v>
      </c>
      <c r="G108" s="51"/>
      <c r="H108" s="51"/>
      <c r="I108" s="51"/>
      <c r="J108" s="51"/>
      <c r="K108" s="51">
        <f t="shared" si="42"/>
        <v>0</v>
      </c>
      <c r="L108" s="51"/>
      <c r="M108" s="51"/>
      <c r="N108" s="51">
        <f t="shared" si="33"/>
        <v>7936.64</v>
      </c>
      <c r="O108" s="51">
        <v>7936.64</v>
      </c>
      <c r="P108" s="51"/>
      <c r="Q108" s="51"/>
      <c r="R108" s="51"/>
    </row>
    <row r="109" spans="1:18" s="11" customFormat="1" ht="24" x14ac:dyDescent="0.2">
      <c r="A109" s="21" t="s">
        <v>140</v>
      </c>
      <c r="B109" s="20" t="s">
        <v>189</v>
      </c>
      <c r="C109" s="61">
        <f t="shared" si="27"/>
        <v>0</v>
      </c>
      <c r="D109" s="51">
        <f t="shared" si="29"/>
        <v>0</v>
      </c>
      <c r="E109" s="51">
        <f t="shared" si="30"/>
        <v>0</v>
      </c>
      <c r="F109" s="51">
        <f t="shared" si="31"/>
        <v>0</v>
      </c>
      <c r="G109" s="51"/>
      <c r="H109" s="51"/>
      <c r="I109" s="51"/>
      <c r="J109" s="51"/>
      <c r="K109" s="51">
        <f t="shared" si="42"/>
        <v>0</v>
      </c>
      <c r="L109" s="51"/>
      <c r="M109" s="51"/>
      <c r="N109" s="51">
        <f t="shared" si="33"/>
        <v>0</v>
      </c>
      <c r="O109" s="51"/>
      <c r="P109" s="51"/>
      <c r="Q109" s="51"/>
      <c r="R109" s="51"/>
    </row>
    <row r="110" spans="1:18" s="11" customFormat="1" x14ac:dyDescent="0.2">
      <c r="A110" s="21" t="s">
        <v>141</v>
      </c>
      <c r="B110" s="20" t="s">
        <v>190</v>
      </c>
      <c r="C110" s="61">
        <f t="shared" si="27"/>
        <v>0</v>
      </c>
      <c r="D110" s="51">
        <f t="shared" si="29"/>
        <v>0</v>
      </c>
      <c r="E110" s="51">
        <f t="shared" si="30"/>
        <v>0</v>
      </c>
      <c r="F110" s="51">
        <f t="shared" si="31"/>
        <v>0</v>
      </c>
      <c r="G110" s="51"/>
      <c r="H110" s="51"/>
      <c r="I110" s="51"/>
      <c r="J110" s="51"/>
      <c r="K110" s="51">
        <f t="shared" si="42"/>
        <v>0</v>
      </c>
      <c r="L110" s="51"/>
      <c r="M110" s="51"/>
      <c r="N110" s="51">
        <f t="shared" si="33"/>
        <v>0</v>
      </c>
      <c r="O110" s="51"/>
      <c r="P110" s="51"/>
      <c r="Q110" s="51"/>
      <c r="R110" s="51"/>
    </row>
    <row r="111" spans="1:18" s="11" customFormat="1" x14ac:dyDescent="0.2">
      <c r="A111" s="21" t="s">
        <v>142</v>
      </c>
      <c r="B111" s="20" t="s">
        <v>186</v>
      </c>
      <c r="C111" s="61">
        <f t="shared" si="27"/>
        <v>0</v>
      </c>
      <c r="D111" s="51">
        <f t="shared" si="29"/>
        <v>0</v>
      </c>
      <c r="E111" s="51">
        <f t="shared" si="30"/>
        <v>0</v>
      </c>
      <c r="F111" s="51">
        <f t="shared" si="31"/>
        <v>0</v>
      </c>
      <c r="G111" s="51"/>
      <c r="H111" s="51"/>
      <c r="I111" s="51"/>
      <c r="J111" s="51"/>
      <c r="K111" s="51">
        <f t="shared" si="42"/>
        <v>0</v>
      </c>
      <c r="L111" s="51"/>
      <c r="M111" s="51"/>
      <c r="N111" s="51">
        <f t="shared" si="33"/>
        <v>0</v>
      </c>
      <c r="O111" s="51"/>
      <c r="P111" s="51"/>
      <c r="Q111" s="51"/>
      <c r="R111" s="51"/>
    </row>
    <row r="112" spans="1:18" s="11" customFormat="1" ht="24" x14ac:dyDescent="0.2">
      <c r="A112" s="21" t="s">
        <v>143</v>
      </c>
      <c r="B112" s="20" t="s">
        <v>191</v>
      </c>
      <c r="C112" s="61">
        <f t="shared" si="27"/>
        <v>50000</v>
      </c>
      <c r="D112" s="51">
        <f t="shared" si="29"/>
        <v>0</v>
      </c>
      <c r="E112" s="51">
        <f t="shared" si="30"/>
        <v>50000</v>
      </c>
      <c r="F112" s="51">
        <f t="shared" si="31"/>
        <v>0</v>
      </c>
      <c r="G112" s="51"/>
      <c r="H112" s="51"/>
      <c r="I112" s="51"/>
      <c r="J112" s="51"/>
      <c r="K112" s="51">
        <f t="shared" si="42"/>
        <v>0</v>
      </c>
      <c r="L112" s="51"/>
      <c r="M112" s="51"/>
      <c r="N112" s="51">
        <f t="shared" si="33"/>
        <v>50000</v>
      </c>
      <c r="O112" s="51">
        <v>50000</v>
      </c>
      <c r="P112" s="51"/>
      <c r="Q112" s="51"/>
      <c r="R112" s="51"/>
    </row>
    <row r="113" spans="1:18" s="11" customFormat="1" hidden="1" x14ac:dyDescent="0.2">
      <c r="A113" s="21" t="s">
        <v>158</v>
      </c>
      <c r="B113" s="20" t="s">
        <v>182</v>
      </c>
      <c r="C113" s="61">
        <f t="shared" si="27"/>
        <v>0</v>
      </c>
      <c r="D113" s="51">
        <f t="shared" si="29"/>
        <v>0</v>
      </c>
      <c r="E113" s="51">
        <f t="shared" si="30"/>
        <v>0</v>
      </c>
      <c r="F113" s="51">
        <f t="shared" si="31"/>
        <v>0</v>
      </c>
      <c r="G113" s="51"/>
      <c r="H113" s="51"/>
      <c r="I113" s="51"/>
      <c r="J113" s="51"/>
      <c r="K113" s="51">
        <f t="shared" si="42"/>
        <v>0</v>
      </c>
      <c r="L113" s="51"/>
      <c r="M113" s="51"/>
      <c r="N113" s="51">
        <f t="shared" si="33"/>
        <v>0</v>
      </c>
      <c r="O113" s="51"/>
      <c r="P113" s="51"/>
      <c r="Q113" s="51"/>
      <c r="R113" s="51"/>
    </row>
    <row r="114" spans="1:18" s="11" customFormat="1" ht="24" x14ac:dyDescent="0.2">
      <c r="A114" s="21" t="s">
        <v>144</v>
      </c>
      <c r="B114" s="20" t="s">
        <v>201</v>
      </c>
      <c r="C114" s="61">
        <f t="shared" si="27"/>
        <v>0</v>
      </c>
      <c r="D114" s="51">
        <f t="shared" si="29"/>
        <v>0</v>
      </c>
      <c r="E114" s="51">
        <f t="shared" si="30"/>
        <v>0</v>
      </c>
      <c r="F114" s="51">
        <f t="shared" si="31"/>
        <v>0</v>
      </c>
      <c r="G114" s="51"/>
      <c r="H114" s="51"/>
      <c r="I114" s="51"/>
      <c r="J114" s="51"/>
      <c r="K114" s="51">
        <f t="shared" si="42"/>
        <v>0</v>
      </c>
      <c r="L114" s="51"/>
      <c r="M114" s="51"/>
      <c r="N114" s="51">
        <f t="shared" si="33"/>
        <v>0</v>
      </c>
      <c r="O114" s="51"/>
      <c r="P114" s="51"/>
      <c r="Q114" s="51"/>
      <c r="R114" s="51"/>
    </row>
    <row r="115" spans="1:18" s="11" customFormat="1" ht="24" hidden="1" x14ac:dyDescent="0.2">
      <c r="A115" s="21" t="s">
        <v>192</v>
      </c>
      <c r="B115" s="20" t="s">
        <v>193</v>
      </c>
      <c r="C115" s="61">
        <f t="shared" si="27"/>
        <v>0</v>
      </c>
      <c r="D115" s="51">
        <f t="shared" si="29"/>
        <v>0</v>
      </c>
      <c r="E115" s="51">
        <f t="shared" si="30"/>
        <v>0</v>
      </c>
      <c r="F115" s="51">
        <f t="shared" si="31"/>
        <v>0</v>
      </c>
      <c r="G115" s="51"/>
      <c r="H115" s="51"/>
      <c r="I115" s="51"/>
      <c r="J115" s="51"/>
      <c r="K115" s="51">
        <f t="shared" si="42"/>
        <v>0</v>
      </c>
      <c r="L115" s="51"/>
      <c r="M115" s="51"/>
      <c r="N115" s="51">
        <f t="shared" si="33"/>
        <v>0</v>
      </c>
      <c r="O115" s="51"/>
      <c r="P115" s="51"/>
      <c r="Q115" s="51"/>
      <c r="R115" s="51"/>
    </row>
    <row r="116" spans="1:18" s="10" customFormat="1" x14ac:dyDescent="0.2">
      <c r="A116" s="30" t="s">
        <v>145</v>
      </c>
      <c r="B116" s="31"/>
      <c r="C116" s="64">
        <f t="shared" si="27"/>
        <v>305843</v>
      </c>
      <c r="D116" s="50">
        <f t="shared" si="29"/>
        <v>0</v>
      </c>
      <c r="E116" s="50">
        <f t="shared" si="30"/>
        <v>305843</v>
      </c>
      <c r="F116" s="50">
        <f t="shared" si="31"/>
        <v>0</v>
      </c>
      <c r="G116" s="50">
        <f t="shared" ref="G116:R116" si="43">SUM(G117:G121)</f>
        <v>0</v>
      </c>
      <c r="H116" s="50">
        <f t="shared" si="43"/>
        <v>0</v>
      </c>
      <c r="I116" s="50">
        <f t="shared" si="43"/>
        <v>0</v>
      </c>
      <c r="J116" s="50">
        <f t="shared" si="43"/>
        <v>0</v>
      </c>
      <c r="K116" s="50">
        <f t="shared" si="43"/>
        <v>0</v>
      </c>
      <c r="L116" s="50">
        <f t="shared" si="43"/>
        <v>0</v>
      </c>
      <c r="M116" s="50">
        <f t="shared" si="43"/>
        <v>0</v>
      </c>
      <c r="N116" s="50">
        <f t="shared" si="33"/>
        <v>305843</v>
      </c>
      <c r="O116" s="50">
        <f t="shared" si="43"/>
        <v>305843</v>
      </c>
      <c r="P116" s="50">
        <f t="shared" si="43"/>
        <v>0</v>
      </c>
      <c r="Q116" s="50">
        <f t="shared" si="43"/>
        <v>0</v>
      </c>
      <c r="R116" s="50">
        <f t="shared" si="43"/>
        <v>0</v>
      </c>
    </row>
    <row r="117" spans="1:18" s="11" customFormat="1" x14ac:dyDescent="0.2">
      <c r="A117" s="21" t="s">
        <v>146</v>
      </c>
      <c r="B117" s="20" t="s">
        <v>177</v>
      </c>
      <c r="C117" s="61">
        <f t="shared" si="27"/>
        <v>305776</v>
      </c>
      <c r="D117" s="51">
        <f t="shared" si="29"/>
        <v>0</v>
      </c>
      <c r="E117" s="51">
        <f t="shared" si="30"/>
        <v>305776</v>
      </c>
      <c r="F117" s="51">
        <f t="shared" si="31"/>
        <v>0</v>
      </c>
      <c r="G117" s="51"/>
      <c r="H117" s="51"/>
      <c r="I117" s="51"/>
      <c r="J117" s="51"/>
      <c r="K117" s="51">
        <f t="shared" ref="K117:K122" si="44">L117+M117</f>
        <v>0</v>
      </c>
      <c r="L117" s="51"/>
      <c r="M117" s="51"/>
      <c r="N117" s="51">
        <f t="shared" si="33"/>
        <v>305776</v>
      </c>
      <c r="O117" s="51">
        <v>305776</v>
      </c>
      <c r="P117" s="51"/>
      <c r="Q117" s="51"/>
      <c r="R117" s="51"/>
    </row>
    <row r="118" spans="1:18" s="11" customFormat="1" ht="24" x14ac:dyDescent="0.2">
      <c r="A118" s="21" t="s">
        <v>147</v>
      </c>
      <c r="B118" s="20" t="s">
        <v>178</v>
      </c>
      <c r="C118" s="61">
        <f t="shared" si="27"/>
        <v>0</v>
      </c>
      <c r="D118" s="51">
        <f t="shared" si="29"/>
        <v>0</v>
      </c>
      <c r="E118" s="51">
        <f t="shared" si="30"/>
        <v>0</v>
      </c>
      <c r="F118" s="51">
        <f t="shared" si="31"/>
        <v>0</v>
      </c>
      <c r="G118" s="51"/>
      <c r="H118" s="51"/>
      <c r="I118" s="51"/>
      <c r="J118" s="51"/>
      <c r="K118" s="51">
        <f t="shared" si="44"/>
        <v>0</v>
      </c>
      <c r="L118" s="51"/>
      <c r="M118" s="51"/>
      <c r="N118" s="51">
        <f t="shared" si="33"/>
        <v>0</v>
      </c>
      <c r="O118" s="51"/>
      <c r="P118" s="51"/>
      <c r="Q118" s="51"/>
      <c r="R118" s="51"/>
    </row>
    <row r="119" spans="1:18" s="11" customFormat="1" x14ac:dyDescent="0.2">
      <c r="A119" s="33" t="s">
        <v>148</v>
      </c>
      <c r="B119" s="20" t="s">
        <v>179</v>
      </c>
      <c r="C119" s="61">
        <f t="shared" si="27"/>
        <v>67</v>
      </c>
      <c r="D119" s="51">
        <f t="shared" si="29"/>
        <v>0</v>
      </c>
      <c r="E119" s="51">
        <f t="shared" si="30"/>
        <v>67</v>
      </c>
      <c r="F119" s="51">
        <f t="shared" si="31"/>
        <v>0</v>
      </c>
      <c r="G119" s="51"/>
      <c r="H119" s="51"/>
      <c r="I119" s="51"/>
      <c r="J119" s="51"/>
      <c r="K119" s="51">
        <f t="shared" si="44"/>
        <v>0</v>
      </c>
      <c r="L119" s="51"/>
      <c r="M119" s="51"/>
      <c r="N119" s="51">
        <f t="shared" si="33"/>
        <v>67</v>
      </c>
      <c r="O119" s="51">
        <v>67</v>
      </c>
      <c r="P119" s="51"/>
      <c r="Q119" s="51"/>
      <c r="R119" s="51"/>
    </row>
    <row r="120" spans="1:18" x14ac:dyDescent="0.2">
      <c r="A120" s="21" t="s">
        <v>149</v>
      </c>
      <c r="B120" s="36">
        <v>291015</v>
      </c>
      <c r="C120" s="61">
        <f t="shared" si="27"/>
        <v>0</v>
      </c>
      <c r="D120" s="51">
        <f t="shared" si="29"/>
        <v>0</v>
      </c>
      <c r="E120" s="51">
        <f t="shared" si="30"/>
        <v>0</v>
      </c>
      <c r="F120" s="51">
        <f t="shared" si="31"/>
        <v>0</v>
      </c>
      <c r="G120" s="51"/>
      <c r="H120" s="51"/>
      <c r="I120" s="51"/>
      <c r="J120" s="51"/>
      <c r="K120" s="51">
        <f t="shared" si="44"/>
        <v>0</v>
      </c>
      <c r="L120" s="51"/>
      <c r="M120" s="51"/>
      <c r="N120" s="51">
        <f t="shared" si="33"/>
        <v>0</v>
      </c>
      <c r="O120" s="51"/>
      <c r="P120" s="51"/>
      <c r="Q120" s="51"/>
      <c r="R120" s="51"/>
    </row>
    <row r="121" spans="1:18" ht="36" hidden="1" x14ac:dyDescent="0.2">
      <c r="A121" s="21" t="s">
        <v>159</v>
      </c>
      <c r="B121" s="37" t="s">
        <v>198</v>
      </c>
      <c r="C121" s="61">
        <f t="shared" si="27"/>
        <v>0</v>
      </c>
      <c r="D121" s="51">
        <f t="shared" si="29"/>
        <v>0</v>
      </c>
      <c r="E121" s="51">
        <f t="shared" si="30"/>
        <v>0</v>
      </c>
      <c r="F121" s="51">
        <f t="shared" si="31"/>
        <v>0</v>
      </c>
      <c r="G121" s="51"/>
      <c r="H121" s="51"/>
      <c r="I121" s="51"/>
      <c r="J121" s="51"/>
      <c r="K121" s="51">
        <f t="shared" si="44"/>
        <v>0</v>
      </c>
      <c r="L121" s="51"/>
      <c r="M121" s="51"/>
      <c r="N121" s="51">
        <f t="shared" si="33"/>
        <v>0</v>
      </c>
      <c r="O121" s="51"/>
      <c r="P121" s="51"/>
      <c r="Q121" s="51"/>
      <c r="R121" s="51"/>
    </row>
    <row r="122" spans="1:18" ht="24" x14ac:dyDescent="0.2">
      <c r="A122" s="38" t="s">
        <v>150</v>
      </c>
      <c r="B122" s="12">
        <v>346099</v>
      </c>
      <c r="C122" s="64">
        <f t="shared" si="27"/>
        <v>733670.96</v>
      </c>
      <c r="D122" s="50">
        <f t="shared" si="29"/>
        <v>733670.96</v>
      </c>
      <c r="E122" s="50">
        <f t="shared" si="30"/>
        <v>0</v>
      </c>
      <c r="F122" s="50">
        <f t="shared" si="31"/>
        <v>733670.96</v>
      </c>
      <c r="G122" s="53">
        <v>733670.96</v>
      </c>
      <c r="H122" s="53"/>
      <c r="I122" s="53"/>
      <c r="J122" s="53"/>
      <c r="K122" s="51">
        <f t="shared" si="44"/>
        <v>0</v>
      </c>
      <c r="L122" s="53"/>
      <c r="M122" s="53"/>
      <c r="N122" s="50">
        <f t="shared" si="33"/>
        <v>0</v>
      </c>
      <c r="O122" s="50"/>
      <c r="P122" s="53"/>
      <c r="Q122" s="50"/>
      <c r="R122" s="53"/>
    </row>
    <row r="123" spans="1:18" x14ac:dyDescent="0.2">
      <c r="A123" s="39" t="s">
        <v>151</v>
      </c>
      <c r="B123" s="12"/>
      <c r="C123" s="61">
        <f t="shared" si="27"/>
        <v>733670.96</v>
      </c>
      <c r="D123" s="51">
        <f t="shared" si="29"/>
        <v>733670.96</v>
      </c>
      <c r="E123" s="51">
        <f t="shared" si="30"/>
        <v>0</v>
      </c>
      <c r="F123" s="51">
        <f t="shared" si="31"/>
        <v>733670.96</v>
      </c>
      <c r="G123" s="51">
        <f t="shared" ref="G123:M123" si="45">G122</f>
        <v>733670.96</v>
      </c>
      <c r="H123" s="51">
        <f t="shared" si="45"/>
        <v>0</v>
      </c>
      <c r="I123" s="51">
        <f t="shared" si="45"/>
        <v>0</v>
      </c>
      <c r="J123" s="51">
        <f t="shared" si="45"/>
        <v>0</v>
      </c>
      <c r="K123" s="51">
        <f t="shared" si="45"/>
        <v>0</v>
      </c>
      <c r="L123" s="51">
        <f t="shared" si="45"/>
        <v>0</v>
      </c>
      <c r="M123" s="51">
        <f t="shared" si="45"/>
        <v>0</v>
      </c>
      <c r="N123" s="51">
        <f t="shared" si="33"/>
        <v>0</v>
      </c>
      <c r="O123" s="51">
        <f>O122</f>
        <v>0</v>
      </c>
      <c r="P123" s="51"/>
      <c r="Q123" s="51"/>
      <c r="R123" s="51"/>
    </row>
    <row r="124" spans="1:18" ht="21" x14ac:dyDescent="0.2">
      <c r="A124" s="40" t="s">
        <v>160</v>
      </c>
      <c r="B124" s="18"/>
      <c r="C124" s="61">
        <f t="shared" si="27"/>
        <v>0</v>
      </c>
      <c r="D124" s="51">
        <f t="shared" si="29"/>
        <v>0</v>
      </c>
      <c r="E124" s="51">
        <f t="shared" si="30"/>
        <v>0</v>
      </c>
      <c r="F124" s="51">
        <f t="shared" si="31"/>
        <v>0</v>
      </c>
      <c r="G124" s="54">
        <f t="shared" ref="G124:R124" si="46">SUM(G125:G126)</f>
        <v>0</v>
      </c>
      <c r="H124" s="54">
        <f t="shared" si="46"/>
        <v>0</v>
      </c>
      <c r="I124" s="54">
        <f t="shared" si="46"/>
        <v>0</v>
      </c>
      <c r="J124" s="54">
        <f t="shared" si="46"/>
        <v>0</v>
      </c>
      <c r="K124" s="54">
        <f t="shared" si="46"/>
        <v>0</v>
      </c>
      <c r="L124" s="54">
        <f t="shared" si="46"/>
        <v>0</v>
      </c>
      <c r="M124" s="54">
        <f t="shared" si="46"/>
        <v>0</v>
      </c>
      <c r="N124" s="51">
        <f t="shared" si="33"/>
        <v>0</v>
      </c>
      <c r="O124" s="54"/>
      <c r="P124" s="54">
        <f t="shared" si="46"/>
        <v>0</v>
      </c>
      <c r="Q124" s="54">
        <f t="shared" si="46"/>
        <v>0</v>
      </c>
      <c r="R124" s="54">
        <f t="shared" si="46"/>
        <v>0</v>
      </c>
    </row>
    <row r="125" spans="1:18" s="19" customFormat="1" x14ac:dyDescent="0.2">
      <c r="A125" s="39" t="s">
        <v>161</v>
      </c>
      <c r="B125" s="12"/>
      <c r="C125" s="61">
        <f t="shared" si="27"/>
        <v>0</v>
      </c>
      <c r="D125" s="51"/>
      <c r="E125" s="51"/>
      <c r="F125" s="55"/>
      <c r="G125" s="51"/>
      <c r="H125" s="51"/>
      <c r="I125" s="55"/>
      <c r="J125" s="55"/>
      <c r="K125" s="55"/>
      <c r="L125" s="55"/>
      <c r="M125" s="55"/>
      <c r="N125" s="51"/>
      <c r="O125" s="55"/>
      <c r="P125" s="55"/>
      <c r="Q125" s="51"/>
      <c r="R125" s="55"/>
    </row>
    <row r="126" spans="1:18" x14ac:dyDescent="0.2">
      <c r="A126" s="39" t="s">
        <v>162</v>
      </c>
      <c r="B126" s="12"/>
      <c r="C126" s="61">
        <f>D126+E126</f>
        <v>0</v>
      </c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1"/>
      <c r="O126" s="55"/>
      <c r="P126" s="55"/>
      <c r="Q126" s="55"/>
      <c r="R126" s="55"/>
    </row>
    <row r="127" spans="1:18" x14ac:dyDescent="0.2">
      <c r="A127" s="13"/>
      <c r="D127" s="56" t="s">
        <v>152</v>
      </c>
      <c r="E127" s="56" t="s">
        <v>153</v>
      </c>
    </row>
    <row r="128" spans="1:18" ht="15" x14ac:dyDescent="0.25">
      <c r="A128" s="13"/>
      <c r="C128" s="22"/>
      <c r="D128" s="57">
        <f>D13</f>
        <v>26893168.120000001</v>
      </c>
      <c r="E128" s="57">
        <f>D13-D123</f>
        <v>26159497.16</v>
      </c>
      <c r="G128" s="76" t="s">
        <v>222</v>
      </c>
      <c r="H128" s="76"/>
      <c r="I128" s="67"/>
      <c r="J128" s="68" t="s">
        <v>223</v>
      </c>
    </row>
    <row r="129" spans="3:13" x14ac:dyDescent="0.2">
      <c r="C129" s="22"/>
      <c r="D129" s="57">
        <f>E13</f>
        <v>8865533.9700000007</v>
      </c>
      <c r="E129" s="57">
        <f>E13-E123</f>
        <v>8865533.9700000007</v>
      </c>
      <c r="F129" s="57"/>
    </row>
    <row r="130" spans="3:13" x14ac:dyDescent="0.2">
      <c r="D130" s="58">
        <f>D128+D129</f>
        <v>35758702.090000004</v>
      </c>
      <c r="E130" s="58">
        <f>E128+E129</f>
        <v>35025031.130000003</v>
      </c>
      <c r="F130" s="57"/>
    </row>
    <row r="131" spans="3:13" ht="15" x14ac:dyDescent="0.25">
      <c r="G131" s="67" t="s">
        <v>224</v>
      </c>
      <c r="H131" s="67"/>
      <c r="I131" s="67"/>
      <c r="J131" s="67" t="s">
        <v>225</v>
      </c>
    </row>
    <row r="132" spans="3:13" ht="15" x14ac:dyDescent="0.25">
      <c r="F132" s="76"/>
      <c r="G132" s="76"/>
      <c r="H132" s="67"/>
      <c r="I132" s="68"/>
      <c r="J132" s="67"/>
      <c r="K132" s="68"/>
      <c r="L132" s="67"/>
      <c r="M132" s="68"/>
    </row>
    <row r="136" spans="3:13" ht="15" x14ac:dyDescent="0.25">
      <c r="F136" s="67"/>
      <c r="G136" s="67"/>
      <c r="H136" s="67"/>
      <c r="I136" s="67"/>
      <c r="J136" s="67"/>
      <c r="K136" s="67"/>
      <c r="L136" s="67"/>
      <c r="M136" s="67"/>
    </row>
  </sheetData>
  <mergeCells count="25">
    <mergeCell ref="F132:G132"/>
    <mergeCell ref="G128:H128"/>
    <mergeCell ref="C1:R1"/>
    <mergeCell ref="A3:R3"/>
    <mergeCell ref="A5:A8"/>
    <mergeCell ref="B5:B8"/>
    <mergeCell ref="C5:C8"/>
    <mergeCell ref="D5:E5"/>
    <mergeCell ref="F5:R5"/>
    <mergeCell ref="O6:P7"/>
    <mergeCell ref="D6:D8"/>
    <mergeCell ref="E6:E8"/>
    <mergeCell ref="G7:G8"/>
    <mergeCell ref="H7:H8"/>
    <mergeCell ref="F6:F8"/>
    <mergeCell ref="Q6:Q8"/>
    <mergeCell ref="R6:R8"/>
    <mergeCell ref="L7:L8"/>
    <mergeCell ref="N6:N8"/>
    <mergeCell ref="M7:M8"/>
    <mergeCell ref="G6:H6"/>
    <mergeCell ref="I6:I8"/>
    <mergeCell ref="J6:J8"/>
    <mergeCell ref="K6:K8"/>
    <mergeCell ref="L6:M6"/>
  </mergeCells>
  <pageMargins left="0" right="0" top="0" bottom="0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36</vt:lpstr>
      <vt:lpstr>'36'!Заголовки_для_печати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2021-02-20T09:13:13Z</dcterms:modified>
</cp:coreProperties>
</file>